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39C466F3-271A-4623-8F14-76984E3B077F}" xr6:coauthVersionLast="47" xr6:coauthVersionMax="47" xr10:uidLastSave="{00000000-0000-0000-0000-000000000000}"/>
  <bookViews>
    <workbookView xWindow="-28920" yWindow="-639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E5" i="24"/>
  <c r="F11" i="21"/>
  <c r="H35" i="21"/>
  <c r="F35" i="21"/>
  <c r="H32" i="21" l="1"/>
  <c r="H31" i="21"/>
  <c r="H26" i="21"/>
  <c r="H25" i="21"/>
  <c r="H24" i="21"/>
  <c r="H23" i="21"/>
  <c r="H18" i="21"/>
  <c r="H19" i="21"/>
  <c r="H20" i="21"/>
  <c r="H17" i="21"/>
  <c r="H15" i="21"/>
  <c r="H14" i="21"/>
  <c r="F59" i="12"/>
  <c r="H34" i="21"/>
  <c r="H29" i="21"/>
  <c r="H30" i="21"/>
  <c r="F29" i="21"/>
  <c r="F30" i="21"/>
  <c r="F23" i="21"/>
  <c r="F24" i="21"/>
  <c r="F34" i="21"/>
  <c r="F31" i="21"/>
  <c r="F25" i="21"/>
  <c r="F22" i="21"/>
  <c r="F12" i="21"/>
  <c r="F13" i="21"/>
  <c r="F28" i="21"/>
  <c r="F14" i="21"/>
  <c r="E37" i="15"/>
  <c r="F32" i="21" s="1"/>
  <c r="H34" i="15"/>
  <c r="H33" i="15"/>
  <c r="H32" i="15"/>
  <c r="H31" i="15"/>
  <c r="H30" i="15"/>
  <c r="H39" i="14"/>
  <c r="H38" i="14"/>
  <c r="H37" i="14"/>
  <c r="H36" i="14"/>
  <c r="H35" i="14"/>
  <c r="E42" i="14" s="1"/>
  <c r="F26" i="21" s="1"/>
  <c r="E15" i="13"/>
  <c r="E14" i="13"/>
  <c r="E13" i="13"/>
  <c r="E12" i="13"/>
  <c r="E11" i="13"/>
  <c r="E31" i="13" s="1"/>
  <c r="F15" i="21" s="1"/>
  <c r="E34" i="13" l="1"/>
  <c r="F19" i="21" s="1"/>
  <c r="E35" i="13"/>
  <c r="F20" i="21" s="1"/>
  <c r="E33" i="13"/>
  <c r="F18" i="21" s="1"/>
  <c r="E16" i="13"/>
  <c r="E32" i="13"/>
  <c r="F17" i="21" s="1"/>
  <c r="E36" i="13" l="1"/>
</calcChain>
</file>

<file path=xl/sharedStrings.xml><?xml version="1.0" encoding="utf-8"?>
<sst xmlns="http://schemas.openxmlformats.org/spreadsheetml/2006/main" count="523" uniqueCount="296">
  <si>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</si>
  <si>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</si>
  <si>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</si>
  <si>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</si>
  <si>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</si>
  <si>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</si>
  <si>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</si>
  <si>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</si>
  <si>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</si>
  <si>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</si>
  <si>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</si>
  <si>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</si>
  <si>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</si>
  <si>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</si>
  <si>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</si>
  <si>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</si>
  <si>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</si>
  <si>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</si>
  <si>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</si>
  <si>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</si>
  <si>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</si>
  <si>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</si>
  <si>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</si>
  <si>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</si>
  <si>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</si>
  <si>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</si>
  <si>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</si>
  <si>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</si>
  <si>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</si>
  <si>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</si>
  <si>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</si>
  <si>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</si>
  <si>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</si>
  <si>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</si>
  <si>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</si>
  <si>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</si>
  <si>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</si>
  <si>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Recyclycing</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</si>
  <si>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</si>
  <si>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</si>
  <si>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</si>
  <si>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</si>
  <si>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</si>
  <si>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</si>
  <si>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</si>
  <si>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</si>
  <si>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</si>
  <si>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</si>
  <si>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</si>
  <si>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</si>
  <si>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</si>
  <si>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</si>
  <si>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</si>
  <si>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</si>
  <si>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</si>
  <si>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</si>
  <si>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</si>
  <si>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</si>
  <si>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</si>
  <si>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</si>
  <si>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</si>
  <si>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</si>
  <si>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</si>
  <si>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</si>
  <si>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</si>
  <si>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</si>
  <si>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</si>
  <si>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</si>
  <si>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</si>
  <si>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</si>
  <si>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</si>
  <si>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</si>
  <si>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</si>
  <si>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</si>
  <si>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</si>
  <si>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</si>
  <si>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</si>
  <si>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</si>
  <si>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</si>
  <si>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</si>
  <si>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</si>
  <si>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</si>
  <si>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</si>
  <si>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</si>
  <si>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</si>
  <si>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</si>
  <si>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</si>
  <si>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</si>
  <si>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</si>
  <si>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</si>
  <si>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</si>
  <si>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</si>
  <si>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</si>
  <si>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</si>
  <si>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</si>
  <si>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</si>
  <si>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</si>
  <si>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</si>
  <si>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</si>
  <si>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</si>
  <si>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</si>
  <si>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</si>
  <si>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</si>
  <si>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</si>
  <si>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</si>
  <si>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</si>
  <si>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</si>
  <si>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</si>
  <si>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</si>
  <si>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</si>
  <si>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</si>
  <si>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</si>
  <si>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</si>
  <si>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</si>
  <si>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</si>
  <si>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</si>
  <si>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</si>
  <si>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</si>
  <si>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</si>
  <si>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</si>
  <si>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</si>
  <si>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</si>
  <si>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</si>
  <si>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</si>
  <si>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</si>
  <si>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</si>
  <si>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</si>
  <si>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</si>
  <si>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</si>
  <si>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</si>
  <si>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</si>
  <si>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</si>
  <si>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</si>
  <si>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</si>
  <si>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</si>
  <si>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</si>
  <si>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</si>
  <si>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</si>
  <si>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</si>
  <si>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</si>
  <si>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</si>
  <si>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</si>
  <si>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</si>
  <si>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</si>
  <si>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</si>
  <si>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</si>
  <si>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</si>
  <si>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</si>
  <si>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</si>
  <si>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</si>
  <si>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</si>
  <si>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</si>
  <si>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</si>
  <si>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</si>
  <si>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</si>
  <si>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</si>
  <si>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</si>
  <si>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</si>
  <si>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</si>
  <si>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</si>
  <si>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</si>
  <si>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</si>
  <si>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</si>
  <si>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</si>
  <si>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</si>
  <si>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</si>
  <si>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</si>
  <si>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</si>
  <si>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</si>
  <si>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</si>
  <si>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</si>
  <si>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</si>
  <si>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</si>
  <si>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</si>
  <si>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</si>
  <si>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</si>
  <si>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</si>
  <si>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</si>
  <si>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</si>
  <si>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</si>
  <si>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</si>
  <si>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</si>
  <si>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</si>
  <si>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</si>
  <si>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</si>
  <si>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</si>
  <si>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</si>
  <si>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</si>
  <si>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</si>
  <si>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</si>
  <si>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</si>
  <si>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</si>
  <si>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</si>
  <si>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</si>
  <si>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</si>
  <si>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</si>
  <si>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</si>
  <si>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</si>
  <si>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</si>
  <si>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</si>
  <si>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</si>
  <si>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</si>
  <si>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</si>
  <si>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</si>
  <si>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</si>
  <si>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</si>
  <si>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</si>
  <si>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</si>
  <si>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</si>
  <si>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</si>
  <si>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</si>
  <si>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</si>
  <si>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</si>
  <si>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</si>
  <si>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</si>
  <si>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</si>
  <si>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</si>
  <si>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</si>
  <si>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</si>
  <si>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</si>
  <si>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</si>
  <si>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</si>
  <si>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</si>
  <si>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</si>
  <si>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</si>
  <si>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</si>
  <si>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</si>
  <si>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</si>
  <si>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</si>
  <si>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</si>
  <si>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</si>
  <si>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</si>
  <si>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</si>
  <si>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</si>
  <si>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</si>
  <si>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</si>
  <si>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</si>
  <si>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</si>
  <si>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</si>
  <si>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</si>
  <si>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</si>
  <si>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</si>
  <si>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</si>
  <si>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</si>
  <si>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</si>
  <si>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</si>
  <si>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</si>
  <si>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</si>
  <si>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</si>
  <si>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</si>
  <si>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</si>
  <si>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</si>
  <si>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</si>
  <si>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</si>
  <si>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</si>
  <si>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</si>
  <si>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</si>
  <si>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</si>
  <si>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</si>
  <si>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</si>
  <si>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Brongegevens ArcelorMittal</t>
  </si>
  <si>
    <t>Geen</t>
  </si>
  <si>
    <t>Essentiele kenmerken</t>
  </si>
  <si>
    <t>0315-reC&amp;Sorteren en persen oud ijzer (o.b.v. Iron scrap, sorted, pressed {RER}| sorting and pressing of iron scrap | Cut-off, U)</t>
  </si>
  <si>
    <t>Staal dient te worden gesorteerd op legering/kwaliteit voor hoogwaardige recycling</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</si>
  <si>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</si>
  <si>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</si>
  <si>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</si>
  <si>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</si>
  <si>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</si>
  <si>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</si>
  <si>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Buiten scope van dit scenario</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</si>
  <si>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</si>
  <si>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</si>
  <si>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</si>
  <si>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</si>
  <si>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</si>
  <si>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0257-avC&amp;Verbranden staalschroot (o.b.v. Scrap steel {Europe without Switzerland}| treatment of scrap steel, municipal incineration | Cut-off, U)</t>
  </si>
  <si>
    <t>Verliezen naar recycling/verbranding/stort zijn al verdisconteerd in de scenario gegevens van ArcelorMittal</t>
  </si>
  <si>
    <t>Brongegevens ArcelorMittal. Gelijk aan huidige scenario. Afroesten bepaald o.b.v. EN1993-5.</t>
  </si>
  <si>
    <t>Niet alle damwanden kunnen (geheel of deels) verwijderd worden.</t>
  </si>
  <si>
    <t>Dijkversterking</t>
  </si>
  <si>
    <t>Staal, damwanden, koudgevormd</t>
  </si>
  <si>
    <t>Nieuw nummer</t>
  </si>
  <si>
    <t>Het deel dat verwijderd wordt kan geheel worden gerecycled</t>
  </si>
  <si>
    <t>Staal</t>
  </si>
  <si>
    <t>Metalen hebben geen LHV.</t>
  </si>
  <si>
    <t>NMD proces</t>
  </si>
  <si>
    <t>Standaard verbrandingsprofiel voor staal voor zover relevant. Staal wordt niet verbrand in dit scenario.</t>
  </si>
  <si>
    <t>Er vindt geen hergebruik plaats in dit scenario.</t>
  </si>
  <si>
    <t>Ecoinvent</t>
  </si>
  <si>
    <t>Hergebruik, nvt in dit scenario</t>
  </si>
  <si>
    <t>fossiel</t>
  </si>
  <si>
    <t>Het einde afval punt ligt nadat het staal is gescheiden van eventuele andere niet-ferro onderdelen en wordt voldaan aan de kwaliteitseisen zoals beschreven in Verordening (EU) nr. 333/2011 (https://eur-lex.europa.eu/legal-content/NL/TXT/?qid=1564633971589&amp;uri=CELEX:32011R0333)</t>
  </si>
  <si>
    <t>Afroesting is gebaseerd op 1,4 mm/14,31 kg/m2 van een damwand van 7mm/77,5 kg/m2. Het verfoppervlak van de damwand is 1,31 m2/m1.</t>
  </si>
  <si>
    <t>Toegepast in een grond-grond omgevingscombinatie, levensduur 50 jaar, uitgaande van 7mm en 77,5 kg/m2. Afroesting betreft  1,4 mm of 14,31 kg/m2. Het verfoppervlak is 1,31 m2/m1.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</si>
</sst>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9" fontId="3" fillId="30" borderId="1" xfId="54" applyFill="1" applyBorder="1" applyProtection="1">
      <protection locked="0"/>
    </xf>
    <xf numFmtId="0" fontId="3" fillId="30" borderId="1" xfId="12" applyFill="1">
      <protection locked="0"/>
    </xf>
    <xf numFmtId="0" fontId="3" fillId="30" borderId="1" xfId="49"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0" fillId="28" borderId="1" xfId="58" quotePrefix="1" applyFont="1" applyAlignment="1">
      <alignment wrapText="1"/>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956674" y="15770225"/>
          <a:ext cx="4866006" cy="4648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953499" y="15773400"/>
          <a:ext cx="4869181" cy="464566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83</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75" zoomScaleNormal="175" workbookViewId="0">
      <selection activeCell="F10" sqref="F10"/>
    </sheetView>
  </sheetViews>
  <sheetFormatPr defaultRowHeight="11.25"/>
  <cols>
    <col min="1" max="3" width="4.1640625" customWidth="1"/>
    <col min="4" max="4" width="22.6640625" bestFit="1" customWidth="1"/>
    <col min="5" max="5" width="42.1640625" customWidth="1"/>
    <col min="6" max="6" width="42" customWidth="1"/>
    <col min="7" max="7" width="18.5" bestFit="1" customWidth="1"/>
    <col min="8" max="8" width="18.5" customWidth="1"/>
    <col min="9" max="9" width="55.5" bestFit="1" customWidth="1"/>
  </cols>
  <sheetData>
    <row r="2" spans="2:25" ht="23.25">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2" thickBot="1">
      <c r="D7" s="5"/>
      <c r="E7" s="5" t="s">
        <v>5</v>
      </c>
      <c r="F7" s="5" t="s">
        <v>6</v>
      </c>
      <c r="G7" s="5" t="s">
        <v>7</v>
      </c>
      <c r="H7" s="5" t="s">
        <v>8</v>
      </c>
      <c r="I7" s="5" t="s">
        <v>5</v>
      </c>
    </row>
    <row r="8" spans="2:25" ht="12.75" thickTop="1" thickBot="1">
      <c r="D8" s="5" t="s">
        <v>9</v>
      </c>
      <c r="E8" s="3" t="s">
        <v>10</v>
      </c>
      <c r="F8" s="2" t="s">
        <v>283</v>
      </c>
      <c r="G8" s="3" t="s">
        <v>5</v>
      </c>
      <c r="H8" s="2" t="s">
        <v>11</v>
      </c>
      <c r="I8" s="3"/>
    </row>
    <row r="9" spans="2:25" ht="12" thickTop="1">
      <c r="D9" s="3"/>
      <c r="E9" s="3" t="s">
        <v>12</v>
      </c>
      <c r="F9" s="2" t="s">
        <v>282</v>
      </c>
      <c r="G9" s="3" t="s">
        <v>5</v>
      </c>
      <c r="H9" s="2" t="s">
        <v>11</v>
      </c>
      <c r="I9" s="3"/>
    </row>
    <row r="10" spans="2:25">
      <c r="D10" s="3"/>
      <c r="E10" s="3" t="s">
        <v>13</v>
      </c>
      <c r="F10" s="2" t="s">
        <v>295</v>
      </c>
      <c r="G10" s="3" t="s">
        <v>5</v>
      </c>
      <c r="H10" s="2" t="s">
        <v>11</v>
      </c>
      <c r="I10" s="3"/>
    </row>
    <row r="11" spans="2:25">
      <c r="D11" s="3"/>
      <c r="E11" s="3" t="s">
        <v>14</v>
      </c>
      <c r="F11" s="70" t="str">
        <f>'SP 1 Verdeling EOL'!G47</f>
        <v>Dijkversterking</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0.18</v>
      </c>
      <c r="G14" s="3" t="s">
        <v>19</v>
      </c>
      <c r="H14" s="70" t="str">
        <f>'SP 1 Verdeling EOL'!H53</f>
        <v>Brongegevens ArcelorMittal. Gelijk aan huidige scenario. Afroesten bepaald o.b.v. EN1993-5.</v>
      </c>
      <c r="I14" s="9" t="s">
        <v>20</v>
      </c>
    </row>
    <row r="15" spans="2:25">
      <c r="D15" s="3"/>
      <c r="E15" s="3" t="s">
        <v>21</v>
      </c>
      <c r="F15" s="72">
        <f>'SP 2 EOL efficientie '!E31</f>
        <v>0.1</v>
      </c>
      <c r="G15" s="3" t="s">
        <v>19</v>
      </c>
      <c r="H15" s="70" t="str">
        <f>'SP 1 Verdeling EOL'!H54</f>
        <v>Brongegevens ArcelorMittal</v>
      </c>
      <c r="I15" s="9" t="s">
        <v>20</v>
      </c>
    </row>
    <row r="16" spans="2:25">
      <c r="D16" s="3"/>
      <c r="E16" s="3"/>
      <c r="F16" s="69"/>
      <c r="G16" s="3"/>
      <c r="H16" s="69"/>
      <c r="I16" s="9"/>
    </row>
    <row r="17" spans="4:9" ht="12" thickBot="1">
      <c r="D17" s="5" t="s">
        <v>22</v>
      </c>
      <c r="E17" s="3" t="s">
        <v>27</v>
      </c>
      <c r="F17" s="77">
        <f>'SP 2 EOL efficientie '!E32</f>
        <v>0</v>
      </c>
      <c r="G17" s="3" t="s">
        <v>19</v>
      </c>
      <c r="H17" s="70" t="str">
        <f>'SP 1 Verdeling EOL'!H55</f>
        <v>Brongegevens ArcelorMittal</v>
      </c>
      <c r="I17" s="9" t="s">
        <v>24</v>
      </c>
    </row>
    <row r="18" spans="4:9" ht="12" thickTop="1">
      <c r="D18" s="3"/>
      <c r="E18" s="3" t="s">
        <v>26</v>
      </c>
      <c r="F18" s="77">
        <f>'SP 2 EOL efficientie '!E33</f>
        <v>0.9</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v>
      </c>
      <c r="G20" s="3" t="s">
        <v>19</v>
      </c>
      <c r="H20" s="70" t="str">
        <f>'SP 1 Verdeling EOL'!H58</f>
        <v>Brongegevens ArcelorMittal</v>
      </c>
      <c r="I20" s="9" t="s">
        <v>24</v>
      </c>
    </row>
    <row r="21" spans="4:9">
      <c r="D21" s="3"/>
      <c r="E21" s="3"/>
      <c r="F21" s="3"/>
      <c r="G21" s="3"/>
      <c r="H21" s="9"/>
      <c r="I21" s="9"/>
    </row>
    <row r="22" spans="4:9" ht="12" thickBot="1">
      <c r="D22" s="5" t="s">
        <v>28</v>
      </c>
      <c r="E22" s="3" t="s">
        <v>29</v>
      </c>
      <c r="F22" s="72">
        <f>'SP0 punt einde afval her'!E80</f>
        <v>0</v>
      </c>
      <c r="G22" s="3" t="s">
        <v>5</v>
      </c>
      <c r="H22" s="78"/>
      <c r="I22" s="9" t="s">
        <v>30</v>
      </c>
    </row>
    <row r="23" spans="4:9" ht="12" thickTop="1">
      <c r="D23" s="3"/>
      <c r="E23" s="3" t="s">
        <v>31</v>
      </c>
      <c r="F23" s="70" t="str">
        <f>'SP 3 hergebruik'!E7</f>
        <v>nvt</v>
      </c>
      <c r="G23" s="3" t="s">
        <v>32</v>
      </c>
      <c r="H23" s="79" t="str">
        <f>'SP 3 hergebruik'!F7</f>
        <v>Er vindt geen hergebruik plaats in dit scenario.</v>
      </c>
      <c r="I23" s="9" t="s">
        <v>33</v>
      </c>
    </row>
    <row r="24" spans="4:9">
      <c r="D24" s="3"/>
      <c r="E24" s="3" t="s">
        <v>34</v>
      </c>
      <c r="F24" s="70" t="str">
        <f>'SP 3 hergebruik'!E8</f>
        <v>nvt</v>
      </c>
      <c r="G24" s="3" t="s">
        <v>32</v>
      </c>
      <c r="H24" s="79" t="str">
        <f>'SP 3 hergebruik'!F8</f>
        <v>Er vindt geen hergebruik plaats in dit scenario.</v>
      </c>
      <c r="I24" s="9" t="s">
        <v>33</v>
      </c>
    </row>
    <row r="25" spans="4:9">
      <c r="D25" s="3"/>
      <c r="E25" s="3" t="s">
        <v>35</v>
      </c>
      <c r="F25" s="70" t="str">
        <f>'SP 3 hergebruik'!D18</f>
        <v>nvt</v>
      </c>
      <c r="G25" s="3" t="s">
        <v>32</v>
      </c>
      <c r="H25" s="80" t="str">
        <f>'SP 3 hergebruik'!F18</f>
        <v>Er vindt geen hergebruik plaats in dit scenario.</v>
      </c>
      <c r="I25" s="9" t="s">
        <v>33</v>
      </c>
    </row>
    <row r="26" spans="4:9">
      <c r="D26" s="3"/>
      <c r="E26" s="3" t="s">
        <v>36</v>
      </c>
      <c r="F26" s="72">
        <f>'SP 3 hergebruik'!E42</f>
        <v>0</v>
      </c>
      <c r="G26" s="3" t="s">
        <v>19</v>
      </c>
      <c r="H26" s="72" t="str">
        <f>'SP 3 hergebruik'!G35</f>
        <v>Er vindt geen hergebruik plaats in dit scenario.</v>
      </c>
      <c r="I26" s="9" t="s">
        <v>33</v>
      </c>
    </row>
    <row r="27" spans="4:9">
      <c r="D27" s="3"/>
      <c r="E27" s="3"/>
      <c r="F27" s="3"/>
      <c r="G27" s="3"/>
      <c r="H27" s="3"/>
      <c r="I27" s="3"/>
    </row>
    <row r="28" spans="4:9" ht="12" thickBot="1">
      <c r="D28" s="5" t="s">
        <v>37</v>
      </c>
      <c r="E28" s="3" t="s">
        <v>38</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39</v>
      </c>
      <c r="H28" s="72"/>
      <c r="I28" s="9" t="s">
        <v>30</v>
      </c>
    </row>
    <row r="29" spans="4:9" ht="12" thickTop="1">
      <c r="D29" s="3"/>
      <c r="E29" s="3" t="s">
        <v>40</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41</v>
      </c>
    </row>
    <row r="30" spans="4:9">
      <c r="D30" s="3"/>
      <c r="E30" s="3" t="s">
        <v>42</v>
      </c>
      <c r="F30" s="70" t="str">
        <f>'SP 4 recycling'!E8</f>
        <v>Geen</v>
      </c>
      <c r="G30" s="3" t="s">
        <v>32</v>
      </c>
      <c r="H30" s="72" t="str">
        <f>'SP 4 recycling'!F8</f>
        <v>Omsmelten van staal (de lasten na einde afval) zitten opgenomen in het module D proces.</v>
      </c>
      <c r="I30" s="9" t="s">
        <v>41</v>
      </c>
    </row>
    <row r="31" spans="4:9">
      <c r="D31" s="3"/>
      <c r="E31" s="3" t="s">
        <v>43</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41</v>
      </c>
    </row>
    <row r="32" spans="4:9">
      <c r="D32" s="3"/>
      <c r="E32" s="3" t="s">
        <v>44</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41</v>
      </c>
    </row>
    <row r="33" spans="4:9">
      <c r="D33" s="3"/>
      <c r="E33" s="3"/>
      <c r="F33" s="3"/>
      <c r="G33" s="3"/>
      <c r="H33" s="9"/>
      <c r="I33" s="3"/>
    </row>
    <row r="34" spans="4:9" ht="12" thickBot="1">
      <c r="D34" s="5" t="s">
        <v>45</v>
      </c>
      <c r="E34" s="3" t="s">
        <v>46</v>
      </c>
      <c r="F34" s="75">
        <f>'SP 5 AVI'!E15</f>
        <v>0</v>
      </c>
      <c r="G34" s="3" t="s">
        <v>47</v>
      </c>
      <c r="H34" s="76" t="str">
        <f>'SP 5 AVI'!$F$15</f>
        <v>Metalen hebben geen LHV.</v>
      </c>
      <c r="I34" s="9" t="s">
        <v>48</v>
      </c>
    </row>
    <row r="35" spans="4:9" ht="12" thickTop="1">
      <c r="D35" s="3"/>
      <c r="E35" s="3" t="s">
        <v>273</v>
      </c>
      <c r="F35" s="81" t="str">
        <f>'SP 5 AVI'!E18</f>
        <v>0257-avC&amp;Verbranden staalschroot (o.b.v. Scrap steel {Europe without Switzerland}| treatment of scrap steel, municipal incineration | Cut-off, U)</v>
      </c>
      <c r="G35" s="82" t="s">
        <v>32</v>
      </c>
      <c r="H35" s="83" t="str">
        <f>'SP 5 AVI'!$F$18</f>
        <v>Standaard verbrandingsprofiel voor staal voor zover relevant. Staal wordt niet verbrand in dit scenario.</v>
      </c>
      <c r="I35" s="9"/>
    </row>
    <row r="36" spans="4:9">
      <c r="D36" s="3"/>
      <c r="E36" s="3" t="s">
        <v>49</v>
      </c>
      <c r="F36" s="2" t="s">
        <v>292</v>
      </c>
      <c r="G36" s="3"/>
      <c r="H36" s="2" t="s">
        <v>11</v>
      </c>
      <c r="I36" s="3" t="s">
        <v>50</v>
      </c>
    </row>
    <row r="37" spans="4:9">
      <c r="D37" s="3"/>
      <c r="E37" s="3"/>
      <c r="F37" s="3"/>
      <c r="G37" s="3"/>
      <c r="H37" s="3"/>
      <c r="I37" s="3"/>
    </row>
    <row r="38" spans="4:9" ht="12" thickBot="1">
      <c r="D38" s="5" t="s">
        <v>51</v>
      </c>
      <c r="E38" s="3" t="s">
        <v>52</v>
      </c>
      <c r="F38" s="2" t="s">
        <v>269</v>
      </c>
      <c r="G38" s="3" t="s">
        <v>32</v>
      </c>
      <c r="H38" s="2" t="s">
        <v>270</v>
      </c>
      <c r="I38" s="3" t="s">
        <v>53</v>
      </c>
    </row>
    <row r="39" spans="4:9" ht="12"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topLeftCell="A24" workbookViewId="0">
      <selection activeCell="E6" sqref="E6"/>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tr">
        <f>'EOL invulling totaal'!F9</f>
        <v>Staal, damwanden, koudgevormd</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291</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6" t="s">
        <v>66</v>
      </c>
      <c r="F15" s="86"/>
      <c r="G15" s="86"/>
      <c r="H15" s="86"/>
      <c r="I15" s="86"/>
      <c r="J15" s="86"/>
      <c r="K15" s="86"/>
      <c r="L15" s="86"/>
      <c r="M15" s="86"/>
    </row>
    <row r="16" spans="2:30" ht="75" customHeight="1">
      <c r="D16" s="14"/>
      <c r="E16" s="85"/>
      <c r="F16" s="85"/>
      <c r="G16" s="85"/>
      <c r="H16" s="85"/>
      <c r="I16" s="85"/>
      <c r="J16" s="85"/>
      <c r="K16" s="85"/>
      <c r="L16" s="85"/>
      <c r="M16" s="85"/>
    </row>
    <row r="17" spans="4:30" ht="12">
      <c r="D17" s="14"/>
    </row>
    <row r="18" spans="4:30" ht="31.5" customHeight="1">
      <c r="D18" s="14"/>
      <c r="E18" s="91" t="s">
        <v>67</v>
      </c>
      <c r="F18" s="87"/>
      <c r="G18" s="87"/>
      <c r="H18" s="87"/>
      <c r="I18" s="87"/>
      <c r="J18" s="87"/>
      <c r="K18" s="87"/>
      <c r="L18" s="87"/>
      <c r="M18" s="87"/>
    </row>
    <row r="19" spans="4:30" ht="12">
      <c r="D19" s="14"/>
      <c r="E19" s="86" t="s">
        <v>66</v>
      </c>
      <c r="F19" s="86"/>
      <c r="G19" s="86"/>
      <c r="H19" s="86"/>
      <c r="I19" s="86"/>
      <c r="J19" s="86"/>
      <c r="K19" s="86"/>
      <c r="L19" s="86"/>
      <c r="M19" s="86"/>
    </row>
    <row r="20" spans="4:30" ht="75" customHeight="1">
      <c r="D20" s="14"/>
      <c r="E20" s="85"/>
      <c r="F20" s="85"/>
      <c r="G20" s="85"/>
      <c r="H20" s="85"/>
      <c r="I20" s="85"/>
      <c r="J20" s="85"/>
      <c r="K20" s="85"/>
      <c r="L20" s="85"/>
      <c r="M20" s="85"/>
    </row>
    <row r="21" spans="4:30" ht="12">
      <c r="D21" s="14"/>
    </row>
    <row r="22" spans="4:30" ht="24" customHeight="1">
      <c r="D22" s="14"/>
      <c r="E22" s="87" t="s">
        <v>68</v>
      </c>
      <c r="F22" s="87"/>
      <c r="G22" s="87"/>
      <c r="H22" s="87"/>
      <c r="I22" s="87"/>
      <c r="J22" s="87"/>
      <c r="K22" s="87"/>
      <c r="L22" s="87"/>
      <c r="M22" s="87"/>
    </row>
    <row r="23" spans="4:30" ht="12">
      <c r="D23" s="14"/>
      <c r="E23" s="86" t="s">
        <v>66</v>
      </c>
      <c r="F23" s="86"/>
      <c r="G23" s="86"/>
      <c r="H23" s="86"/>
      <c r="I23" s="86"/>
      <c r="J23" s="86"/>
      <c r="K23" s="86"/>
      <c r="L23" s="86"/>
      <c r="M23" s="86"/>
    </row>
    <row r="24" spans="4:30" ht="75" customHeight="1">
      <c r="D24" s="14"/>
      <c r="E24" s="85"/>
      <c r="F24" s="85"/>
      <c r="G24" s="85"/>
      <c r="H24" s="85"/>
      <c r="I24" s="85"/>
      <c r="J24" s="85"/>
      <c r="K24" s="85"/>
      <c r="L24" s="85"/>
      <c r="M24" s="85"/>
    </row>
    <row r="25" spans="4:30" ht="12">
      <c r="D25" s="14"/>
    </row>
    <row r="26" spans="4:30" ht="24" customHeight="1">
      <c r="D26" s="14"/>
      <c r="E26" s="87" t="s">
        <v>69</v>
      </c>
      <c r="F26" s="87"/>
      <c r="G26" s="87"/>
      <c r="H26" s="87"/>
      <c r="I26" s="87"/>
      <c r="J26" s="87"/>
      <c r="K26" s="87"/>
      <c r="L26" s="87"/>
      <c r="M26" s="87"/>
    </row>
    <row r="27" spans="4:30" ht="12">
      <c r="D27" s="14"/>
      <c r="E27" s="86" t="s">
        <v>66</v>
      </c>
      <c r="F27" s="86"/>
      <c r="G27" s="86"/>
      <c r="H27" s="86"/>
      <c r="I27" s="86"/>
      <c r="J27" s="86"/>
      <c r="K27" s="86"/>
      <c r="L27" s="86"/>
      <c r="M27" s="86"/>
      <c r="AD27" s="17" t="s">
        <v>70</v>
      </c>
    </row>
    <row r="28" spans="4:30" ht="75" customHeight="1">
      <c r="D28" s="14"/>
      <c r="E28" s="85"/>
      <c r="F28" s="85"/>
      <c r="G28" s="85"/>
      <c r="H28" s="85"/>
      <c r="I28" s="85"/>
      <c r="J28" s="85"/>
      <c r="K28" s="85"/>
      <c r="L28" s="85"/>
      <c r="M28" s="85"/>
    </row>
    <row r="29" spans="4:30" ht="12">
      <c r="D29" s="14"/>
    </row>
    <row r="30" spans="4:30" ht="12">
      <c r="D30" s="14"/>
      <c r="AB30" s="6"/>
    </row>
    <row r="31" spans="4:30" ht="12">
      <c r="D31" s="14" t="s">
        <v>71</v>
      </c>
      <c r="E31" t="s">
        <v>72</v>
      </c>
    </row>
    <row r="32" spans="4:30" ht="12">
      <c r="D32" s="14"/>
      <c r="E32" s="88" t="s">
        <v>73</v>
      </c>
      <c r="F32" s="89"/>
      <c r="G32" s="89"/>
      <c r="H32" s="89"/>
      <c r="I32" s="89"/>
      <c r="J32" s="89"/>
      <c r="K32" s="89"/>
      <c r="L32" s="89"/>
      <c r="M32" s="90"/>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6" t="s">
        <v>66</v>
      </c>
      <c r="F38" s="86"/>
      <c r="G38" s="86"/>
      <c r="H38" s="86"/>
      <c r="I38" s="86"/>
      <c r="J38" s="86"/>
      <c r="K38" s="86"/>
      <c r="L38" s="86"/>
      <c r="M38" s="86"/>
    </row>
    <row r="39" spans="4:13" ht="75" customHeight="1">
      <c r="D39" s="14"/>
      <c r="E39" s="85"/>
      <c r="F39" s="85"/>
      <c r="G39" s="85"/>
      <c r="H39" s="85"/>
      <c r="I39" s="85"/>
      <c r="J39" s="85"/>
      <c r="K39" s="85"/>
      <c r="L39" s="85"/>
      <c r="M39" s="85"/>
    </row>
    <row r="40" spans="4:13" ht="12">
      <c r="D40" s="14"/>
    </row>
    <row r="41" spans="4:13" ht="24" customHeight="1">
      <c r="D41" s="14"/>
      <c r="E41" s="87" t="s">
        <v>79</v>
      </c>
      <c r="F41" s="87"/>
      <c r="G41" s="87"/>
      <c r="H41" s="87"/>
      <c r="I41" s="87"/>
      <c r="J41" s="87"/>
      <c r="K41" s="87"/>
      <c r="L41" s="87"/>
      <c r="M41" s="87"/>
    </row>
    <row r="42" spans="4:13" ht="12">
      <c r="D42" s="14"/>
      <c r="E42" s="86" t="s">
        <v>66</v>
      </c>
      <c r="F42" s="86"/>
      <c r="G42" s="86"/>
      <c r="H42" s="86"/>
      <c r="I42" s="86"/>
      <c r="J42" s="86"/>
      <c r="K42" s="86"/>
      <c r="L42" s="86"/>
      <c r="M42" s="86"/>
    </row>
    <row r="43" spans="4:13" ht="75" customHeight="1">
      <c r="D43" s="14"/>
      <c r="E43" s="85"/>
      <c r="F43" s="85"/>
      <c r="G43" s="85"/>
      <c r="H43" s="85"/>
      <c r="I43" s="85"/>
      <c r="J43" s="85"/>
      <c r="K43" s="85"/>
      <c r="L43" s="85"/>
      <c r="M43" s="85"/>
    </row>
    <row r="44" spans="4:13" ht="12">
      <c r="D44" s="14"/>
    </row>
    <row r="45" spans="4:13" ht="36" customHeight="1">
      <c r="D45" s="14"/>
      <c r="E45" s="87" t="s">
        <v>80</v>
      </c>
      <c r="F45" s="87"/>
      <c r="G45" s="87"/>
      <c r="H45" s="87"/>
      <c r="I45" s="87"/>
      <c r="J45" s="87"/>
      <c r="K45" s="87"/>
      <c r="L45" s="87"/>
      <c r="M45" s="87"/>
    </row>
    <row r="46" spans="4:13" ht="12">
      <c r="D46" s="14"/>
      <c r="E46" s="86" t="s">
        <v>66</v>
      </c>
      <c r="F46" s="86"/>
      <c r="G46" s="86"/>
      <c r="H46" s="86"/>
      <c r="I46" s="86"/>
      <c r="J46" s="86"/>
      <c r="K46" s="86"/>
      <c r="L46" s="86"/>
      <c r="M46" s="86"/>
    </row>
    <row r="47" spans="4:13" ht="75" customHeight="1">
      <c r="D47" s="14"/>
      <c r="E47" s="85"/>
      <c r="F47" s="85"/>
      <c r="G47" s="85"/>
      <c r="H47" s="85"/>
      <c r="I47" s="85"/>
      <c r="J47" s="85"/>
      <c r="K47" s="85"/>
      <c r="L47" s="85"/>
      <c r="M47" s="85"/>
    </row>
    <row r="48" spans="4:13" ht="12">
      <c r="D48" s="14"/>
    </row>
    <row r="49" spans="4:13" ht="36" customHeight="1">
      <c r="D49" s="14"/>
      <c r="E49" s="87" t="s">
        <v>81</v>
      </c>
      <c r="F49" s="87"/>
      <c r="G49" s="87"/>
      <c r="H49" s="87"/>
      <c r="I49" s="87"/>
      <c r="J49" s="87"/>
      <c r="K49" s="87"/>
      <c r="L49" s="87"/>
      <c r="M49" s="87"/>
    </row>
    <row r="50" spans="4:13" ht="12">
      <c r="D50" s="14"/>
      <c r="E50" s="86" t="s">
        <v>66</v>
      </c>
      <c r="F50" s="86"/>
      <c r="G50" s="86"/>
      <c r="H50" s="86"/>
      <c r="I50" s="86"/>
      <c r="J50" s="86"/>
      <c r="K50" s="86"/>
      <c r="L50" s="86"/>
      <c r="M50" s="86"/>
    </row>
    <row r="51" spans="4:13" ht="75" customHeight="1">
      <c r="D51" s="14"/>
      <c r="E51" s="85"/>
      <c r="F51" s="85"/>
      <c r="G51" s="85"/>
      <c r="H51" s="85"/>
      <c r="I51" s="85"/>
      <c r="J51" s="85"/>
      <c r="K51" s="85"/>
      <c r="L51" s="85"/>
      <c r="M51" s="85"/>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6" t="s">
        <v>66</v>
      </c>
      <c r="F79" s="86"/>
      <c r="G79" s="86"/>
      <c r="H79" s="86"/>
      <c r="I79" s="86"/>
      <c r="J79" s="86"/>
      <c r="K79" s="86"/>
      <c r="L79" s="86"/>
      <c r="M79" s="86"/>
    </row>
    <row r="80" spans="4:13" ht="75" customHeight="1">
      <c r="D80" s="14"/>
      <c r="E80" s="74"/>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topLeftCell="A57" workbookViewId="0">
      <selection activeCell="E80" sqref="E80"/>
    </sheetView>
  </sheetViews>
  <sheetFormatPr defaultRowHeight="11.25"/>
  <cols>
    <col min="1" max="3" width="4.1640625" customWidth="1"/>
    <col min="4" max="4" width="14.6640625" bestFit="1" customWidth="1"/>
    <col min="5" max="5" width="28.6640625" bestFit="1" customWidth="1"/>
  </cols>
  <sheetData>
    <row r="2" spans="2:30" ht="21" thickBot="1">
      <c r="B2" s="10" t="s">
        <v>54</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2" thickTop="1">
      <c r="C3" s="11" t="s">
        <v>55</v>
      </c>
    </row>
    <row r="5" spans="2:30" ht="17.25">
      <c r="C5" s="12" t="s">
        <v>56</v>
      </c>
      <c r="D5" s="12"/>
      <c r="E5" s="2" t="s">
        <v>282</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57</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2" thickTop="1">
      <c r="D7" s="11"/>
    </row>
    <row r="8" spans="2:30" ht="12">
      <c r="D8" s="14" t="s">
        <v>59</v>
      </c>
      <c r="E8" t="s">
        <v>60</v>
      </c>
    </row>
    <row r="9" spans="2:30" ht="12">
      <c r="D9" s="14"/>
      <c r="E9" s="15" t="s">
        <v>61</v>
      </c>
    </row>
    <row r="10" spans="2:30" ht="12">
      <c r="D10" s="14"/>
      <c r="E10" t="s">
        <v>62</v>
      </c>
    </row>
    <row r="11" spans="2:30" ht="12">
      <c r="D11" s="14"/>
    </row>
    <row r="12" spans="2:30" ht="12">
      <c r="D12" s="14" t="s">
        <v>63</v>
      </c>
      <c r="E12" s="16" t="s">
        <v>64</v>
      </c>
    </row>
    <row r="13" spans="2:30" ht="12">
      <c r="D13" s="14"/>
      <c r="E13" s="16"/>
    </row>
    <row r="14" spans="2:30" ht="24" customHeight="1">
      <c r="D14" s="14"/>
      <c r="E14" s="87" t="s">
        <v>65</v>
      </c>
      <c r="F14" s="87"/>
      <c r="G14" s="87"/>
      <c r="H14" s="87"/>
      <c r="I14" s="87"/>
      <c r="J14" s="87"/>
      <c r="K14" s="87"/>
      <c r="L14" s="87"/>
      <c r="M14" s="87"/>
    </row>
    <row r="15" spans="2:30" ht="12">
      <c r="D15" s="14"/>
      <c r="E15" s="86" t="s">
        <v>66</v>
      </c>
      <c r="F15" s="86"/>
      <c r="G15" s="86"/>
      <c r="H15" s="86"/>
      <c r="I15" s="86"/>
      <c r="J15" s="86"/>
      <c r="K15" s="86"/>
      <c r="L15" s="86"/>
      <c r="M15" s="86"/>
    </row>
    <row r="16" spans="2:30" ht="75" customHeight="1">
      <c r="D16" s="14"/>
      <c r="E16" s="85" t="s">
        <v>258</v>
      </c>
      <c r="F16" s="85"/>
      <c r="G16" s="85"/>
      <c r="H16" s="85"/>
      <c r="I16" s="85"/>
      <c r="J16" s="85"/>
      <c r="K16" s="85"/>
      <c r="L16" s="85"/>
      <c r="M16" s="85"/>
    </row>
    <row r="17" spans="4:30" ht="12">
      <c r="D17" s="14"/>
    </row>
    <row r="18" spans="4:30" ht="31.5" customHeight="1">
      <c r="D18" s="14"/>
      <c r="E18" s="91" t="s">
        <v>67</v>
      </c>
      <c r="F18" s="87"/>
      <c r="G18" s="87"/>
      <c r="H18" s="87"/>
      <c r="I18" s="87"/>
      <c r="J18" s="87"/>
      <c r="K18" s="87"/>
      <c r="L18" s="87"/>
      <c r="M18" s="87"/>
    </row>
    <row r="19" spans="4:30" ht="12">
      <c r="D19" s="14"/>
      <c r="E19" s="86" t="s">
        <v>66</v>
      </c>
      <c r="F19" s="86"/>
      <c r="G19" s="86"/>
      <c r="H19" s="86"/>
      <c r="I19" s="86"/>
      <c r="J19" s="86"/>
      <c r="K19" s="86"/>
      <c r="L19" s="86"/>
      <c r="M19" s="86"/>
    </row>
    <row r="20" spans="4:30" ht="75" customHeight="1">
      <c r="D20" s="14"/>
      <c r="E20" s="85" t="s">
        <v>256</v>
      </c>
      <c r="F20" s="85"/>
      <c r="G20" s="85"/>
      <c r="H20" s="85"/>
      <c r="I20" s="85"/>
      <c r="J20" s="85"/>
      <c r="K20" s="85"/>
      <c r="L20" s="85"/>
      <c r="M20" s="85"/>
    </row>
    <row r="21" spans="4:30" ht="12">
      <c r="D21" s="14"/>
    </row>
    <row r="22" spans="4:30" ht="24" customHeight="1">
      <c r="D22" s="14"/>
      <c r="E22" s="87" t="s">
        <v>68</v>
      </c>
      <c r="F22" s="87"/>
      <c r="G22" s="87"/>
      <c r="H22" s="87"/>
      <c r="I22" s="87"/>
      <c r="J22" s="87"/>
      <c r="K22" s="87"/>
      <c r="L22" s="87"/>
      <c r="M22" s="87"/>
    </row>
    <row r="23" spans="4:30" ht="12">
      <c r="D23" s="14"/>
      <c r="E23" s="86" t="s">
        <v>66</v>
      </c>
      <c r="F23" s="86"/>
      <c r="G23" s="86"/>
      <c r="H23" s="86"/>
      <c r="I23" s="86"/>
      <c r="J23" s="86"/>
      <c r="K23" s="86"/>
      <c r="L23" s="86"/>
      <c r="M23" s="86"/>
    </row>
    <row r="24" spans="4:30" ht="75" customHeight="1">
      <c r="D24" s="14"/>
      <c r="E24" s="85" t="s">
        <v>257</v>
      </c>
      <c r="F24" s="85"/>
      <c r="G24" s="85"/>
      <c r="H24" s="85"/>
      <c r="I24" s="85"/>
      <c r="J24" s="85"/>
      <c r="K24" s="85"/>
      <c r="L24" s="85"/>
      <c r="M24" s="85"/>
    </row>
    <row r="25" spans="4:30" ht="12">
      <c r="D25" s="14"/>
    </row>
    <row r="26" spans="4:30" ht="24" customHeight="1">
      <c r="D26" s="14"/>
      <c r="E26" s="87" t="s">
        <v>69</v>
      </c>
      <c r="F26" s="87"/>
      <c r="G26" s="87"/>
      <c r="H26" s="87"/>
      <c r="I26" s="87"/>
      <c r="J26" s="87"/>
      <c r="K26" s="87"/>
      <c r="L26" s="87"/>
      <c r="M26" s="87"/>
    </row>
    <row r="27" spans="4:30" ht="12">
      <c r="D27" s="14"/>
      <c r="E27" s="86" t="s">
        <v>66</v>
      </c>
      <c r="F27" s="86"/>
      <c r="G27" s="86"/>
      <c r="H27" s="86"/>
      <c r="I27" s="86"/>
      <c r="J27" s="86"/>
      <c r="K27" s="86"/>
      <c r="L27" s="86"/>
      <c r="M27" s="86"/>
      <c r="AD27" s="17" t="s">
        <v>70</v>
      </c>
    </row>
    <row r="28" spans="4:30" ht="75" customHeight="1">
      <c r="D28" s="14"/>
      <c r="E28" s="85" t="s">
        <v>259</v>
      </c>
      <c r="F28" s="85"/>
      <c r="G28" s="85"/>
      <c r="H28" s="85"/>
      <c r="I28" s="85"/>
      <c r="J28" s="85"/>
      <c r="K28" s="85"/>
      <c r="L28" s="85"/>
      <c r="M28" s="85"/>
    </row>
    <row r="29" spans="4:30" ht="12">
      <c r="D29" s="14"/>
    </row>
    <row r="30" spans="4:30" ht="12">
      <c r="D30" s="14"/>
      <c r="AB30" s="6"/>
    </row>
    <row r="31" spans="4:30" ht="12">
      <c r="D31" s="14" t="s">
        <v>71</v>
      </c>
      <c r="E31" t="s">
        <v>72</v>
      </c>
    </row>
    <row r="32" spans="4:30" ht="12">
      <c r="D32" s="14"/>
      <c r="E32" s="88" t="s">
        <v>73</v>
      </c>
      <c r="F32" s="89"/>
      <c r="G32" s="89"/>
      <c r="H32" s="89"/>
      <c r="I32" s="89"/>
      <c r="J32" s="89"/>
      <c r="K32" s="89"/>
      <c r="L32" s="89"/>
      <c r="M32" s="90"/>
    </row>
    <row r="33" spans="4:13">
      <c r="E33" s="18" t="s">
        <v>74</v>
      </c>
    </row>
    <row r="35" spans="4:13" ht="12">
      <c r="D35" s="14" t="s">
        <v>75</v>
      </c>
      <c r="E35" s="16" t="s">
        <v>76</v>
      </c>
    </row>
    <row r="36" spans="4:13" ht="12">
      <c r="D36" s="14"/>
      <c r="E36" s="16"/>
    </row>
    <row r="37" spans="4:13" ht="48" customHeight="1">
      <c r="D37" s="19" t="s">
        <v>77</v>
      </c>
      <c r="E37" s="87" t="s">
        <v>78</v>
      </c>
      <c r="F37" s="87"/>
      <c r="G37" s="87"/>
      <c r="H37" s="87"/>
      <c r="I37" s="87"/>
      <c r="J37" s="87"/>
      <c r="K37" s="87"/>
      <c r="L37" s="87"/>
      <c r="M37" s="87"/>
    </row>
    <row r="38" spans="4:13" ht="12">
      <c r="D38" s="14"/>
      <c r="E38" s="86" t="s">
        <v>66</v>
      </c>
      <c r="F38" s="86"/>
      <c r="G38" s="86"/>
      <c r="H38" s="86"/>
      <c r="I38" s="86"/>
      <c r="J38" s="86"/>
      <c r="K38" s="86"/>
      <c r="L38" s="86"/>
      <c r="M38" s="86"/>
    </row>
    <row r="39" spans="4:13" ht="75" customHeight="1">
      <c r="D39" s="14"/>
      <c r="E39" s="85"/>
      <c r="F39" s="85"/>
      <c r="G39" s="85"/>
      <c r="H39" s="85"/>
      <c r="I39" s="85"/>
      <c r="J39" s="85"/>
      <c r="K39" s="85"/>
      <c r="L39" s="85"/>
      <c r="M39" s="85"/>
    </row>
    <row r="40" spans="4:13" ht="12">
      <c r="D40" s="14"/>
    </row>
    <row r="41" spans="4:13" ht="24" customHeight="1">
      <c r="D41" s="14"/>
      <c r="E41" s="87" t="s">
        <v>79</v>
      </c>
      <c r="F41" s="87"/>
      <c r="G41" s="87"/>
      <c r="H41" s="87"/>
      <c r="I41" s="87"/>
      <c r="J41" s="87"/>
      <c r="K41" s="87"/>
      <c r="L41" s="87"/>
      <c r="M41" s="87"/>
    </row>
    <row r="42" spans="4:13" ht="12">
      <c r="D42" s="14"/>
      <c r="E42" s="86" t="s">
        <v>66</v>
      </c>
      <c r="F42" s="86"/>
      <c r="G42" s="86"/>
      <c r="H42" s="86"/>
      <c r="I42" s="86"/>
      <c r="J42" s="86"/>
      <c r="K42" s="86"/>
      <c r="L42" s="86"/>
      <c r="M42" s="86"/>
    </row>
    <row r="43" spans="4:13" ht="75" customHeight="1">
      <c r="D43" s="14"/>
      <c r="E43" s="85"/>
      <c r="F43" s="85"/>
      <c r="G43" s="85"/>
      <c r="H43" s="85"/>
      <c r="I43" s="85"/>
      <c r="J43" s="85"/>
      <c r="K43" s="85"/>
      <c r="L43" s="85"/>
      <c r="M43" s="85"/>
    </row>
    <row r="44" spans="4:13" ht="12">
      <c r="D44" s="14"/>
    </row>
    <row r="45" spans="4:13" ht="36" customHeight="1">
      <c r="D45" s="14"/>
      <c r="E45" s="87" t="s">
        <v>80</v>
      </c>
      <c r="F45" s="87"/>
      <c r="G45" s="87"/>
      <c r="H45" s="87"/>
      <c r="I45" s="87"/>
      <c r="J45" s="87"/>
      <c r="K45" s="87"/>
      <c r="L45" s="87"/>
      <c r="M45" s="87"/>
    </row>
    <row r="46" spans="4:13" ht="12">
      <c r="D46" s="14"/>
      <c r="E46" s="86" t="s">
        <v>66</v>
      </c>
      <c r="F46" s="86"/>
      <c r="G46" s="86"/>
      <c r="H46" s="86"/>
      <c r="I46" s="86"/>
      <c r="J46" s="86"/>
      <c r="K46" s="86"/>
      <c r="L46" s="86"/>
      <c r="M46" s="86"/>
    </row>
    <row r="47" spans="4:13" ht="75" customHeight="1">
      <c r="D47" s="14"/>
      <c r="E47" s="85"/>
      <c r="F47" s="85"/>
      <c r="G47" s="85"/>
      <c r="H47" s="85"/>
      <c r="I47" s="85"/>
      <c r="J47" s="85"/>
      <c r="K47" s="85"/>
      <c r="L47" s="85"/>
      <c r="M47" s="85"/>
    </row>
    <row r="48" spans="4:13" ht="12">
      <c r="D48" s="14"/>
    </row>
    <row r="49" spans="4:13" ht="36" customHeight="1">
      <c r="D49" s="14"/>
      <c r="E49" s="87" t="s">
        <v>81</v>
      </c>
      <c r="F49" s="87"/>
      <c r="G49" s="87"/>
      <c r="H49" s="87"/>
      <c r="I49" s="87"/>
      <c r="J49" s="87"/>
      <c r="K49" s="87"/>
      <c r="L49" s="87"/>
      <c r="M49" s="87"/>
    </row>
    <row r="50" spans="4:13" ht="12">
      <c r="D50" s="14"/>
      <c r="E50" s="86" t="s">
        <v>66</v>
      </c>
      <c r="F50" s="86"/>
      <c r="G50" s="86"/>
      <c r="H50" s="86"/>
      <c r="I50" s="86"/>
      <c r="J50" s="86"/>
      <c r="K50" s="86"/>
      <c r="L50" s="86"/>
      <c r="M50" s="86"/>
    </row>
    <row r="51" spans="4:13" ht="75" customHeight="1">
      <c r="D51" s="14"/>
      <c r="E51" s="85"/>
      <c r="F51" s="85"/>
      <c r="G51" s="85"/>
      <c r="H51" s="85"/>
      <c r="I51" s="85"/>
      <c r="J51" s="85"/>
      <c r="K51" s="85"/>
      <c r="L51" s="85"/>
      <c r="M51" s="85"/>
    </row>
    <row r="53" spans="4:13" ht="12">
      <c r="D53" s="14" t="s">
        <v>82</v>
      </c>
      <c r="E53" t="s">
        <v>83</v>
      </c>
    </row>
    <row r="54" spans="4:13">
      <c r="E54" s="2" t="s">
        <v>84</v>
      </c>
    </row>
    <row r="56" spans="4:13">
      <c r="E56" t="s">
        <v>85</v>
      </c>
    </row>
    <row r="57" spans="4:13">
      <c r="E57" s="2" t="s">
        <v>86</v>
      </c>
    </row>
    <row r="59" spans="4:13">
      <c r="E59" t="s">
        <v>87</v>
      </c>
    </row>
    <row r="60" spans="4:13">
      <c r="E60" s="2" t="s">
        <v>58</v>
      </c>
    </row>
    <row r="62" spans="4:13">
      <c r="E62" t="s">
        <v>88</v>
      </c>
    </row>
    <row r="63" spans="4:13">
      <c r="E63" s="2" t="s">
        <v>58</v>
      </c>
    </row>
    <row r="65" spans="4:13">
      <c r="E65" t="s">
        <v>89</v>
      </c>
    </row>
    <row r="66" spans="4:13">
      <c r="E66" s="2" t="s">
        <v>58</v>
      </c>
    </row>
    <row r="68" spans="4:13">
      <c r="E68" t="s">
        <v>90</v>
      </c>
    </row>
    <row r="69" spans="4:13">
      <c r="E69" s="2" t="s">
        <v>58</v>
      </c>
    </row>
    <row r="71" spans="4:13">
      <c r="E71" t="s">
        <v>91</v>
      </c>
    </row>
    <row r="72" spans="4:13">
      <c r="E72" s="2" t="s">
        <v>58</v>
      </c>
    </row>
    <row r="74" spans="4:13">
      <c r="E74" t="s">
        <v>92</v>
      </c>
    </row>
    <row r="75" spans="4:13">
      <c r="E75" s="2" t="s">
        <v>58</v>
      </c>
    </row>
    <row r="78" spans="4:13" ht="12">
      <c r="D78" s="14" t="s">
        <v>93</v>
      </c>
      <c r="E78" t="s">
        <v>94</v>
      </c>
    </row>
    <row r="79" spans="4:13" ht="12">
      <c r="D79" s="14"/>
      <c r="E79" s="86" t="s">
        <v>66</v>
      </c>
      <c r="F79" s="86"/>
      <c r="G79" s="86"/>
      <c r="H79" s="86"/>
      <c r="I79" s="86"/>
      <c r="J79" s="86"/>
      <c r="K79" s="86"/>
      <c r="L79" s="86"/>
      <c r="M79" s="86"/>
    </row>
    <row r="80" spans="4:13" ht="75" customHeight="1">
      <c r="D80" s="14"/>
      <c r="E80" s="74" t="s">
        <v>293</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G53" sqref="G53"/>
    </sheetView>
  </sheetViews>
  <sheetFormatPr defaultRowHeight="11.25"/>
  <cols>
    <col min="1" max="3" width="4.1640625" customWidth="1"/>
    <col min="4" max="4" width="23.83203125" customWidth="1"/>
    <col min="5" max="5" width="37.83203125" customWidth="1"/>
    <col min="6" max="6" width="9.83203125" customWidth="1"/>
    <col min="7" max="7" width="61.5" customWidth="1"/>
    <col min="8" max="8" width="62" customWidth="1"/>
    <col min="9" max="9" width="0.83203125" style="22" customWidth="1"/>
    <col min="10" max="10" width="2" style="23" customWidth="1"/>
    <col min="11" max="11" width="31.83203125" customWidth="1"/>
    <col min="12" max="12" width="35.5" customWidth="1"/>
    <col min="13" max="13" width="38.1640625" customWidth="1"/>
  </cols>
  <sheetData>
    <row r="2" spans="2:24" ht="21"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2" thickTop="1"/>
    <row r="4" spans="2:24" ht="12.6" customHeight="1">
      <c r="C4" s="12" t="s">
        <v>98</v>
      </c>
      <c r="D4" s="12"/>
      <c r="E4" s="24" t="s">
        <v>282</v>
      </c>
      <c r="F4" t="s">
        <v>99</v>
      </c>
      <c r="G4" s="12"/>
      <c r="H4" s="12"/>
      <c r="I4" s="25"/>
      <c r="J4" s="26"/>
      <c r="K4" s="12"/>
      <c r="L4" s="12"/>
      <c r="M4" s="12"/>
      <c r="N4" s="12"/>
      <c r="O4" s="12"/>
      <c r="P4" s="12"/>
      <c r="Q4" s="12"/>
      <c r="R4" s="12"/>
      <c r="S4" s="12"/>
      <c r="T4" s="12"/>
      <c r="U4" s="12"/>
      <c r="V4" s="12"/>
      <c r="W4" s="12"/>
      <c r="X4" s="12"/>
    </row>
    <row r="5" spans="2:24">
      <c r="D5" s="11"/>
    </row>
    <row r="7" spans="2:24" ht="16.5" thickBot="1">
      <c r="D7" s="27" t="s">
        <v>100</v>
      </c>
      <c r="E7" s="27"/>
      <c r="F7" s="27"/>
      <c r="G7" s="27"/>
      <c r="H7" s="27"/>
      <c r="I7" s="28"/>
      <c r="J7" s="29"/>
      <c r="K7" s="27"/>
      <c r="L7" s="27"/>
      <c r="M7" s="27"/>
      <c r="N7" s="27"/>
      <c r="O7" s="27"/>
      <c r="P7" s="27"/>
      <c r="Q7" s="27"/>
      <c r="R7" s="27"/>
      <c r="S7" s="27"/>
      <c r="T7" s="27"/>
      <c r="U7" s="27"/>
      <c r="V7" s="27"/>
      <c r="W7" s="27"/>
      <c r="X7" s="27"/>
    </row>
    <row r="9" spans="2:24" ht="15.95" customHeight="1" thickBot="1">
      <c r="D9" s="27" t="s">
        <v>59</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6.5" thickBot="1">
      <c r="D14" s="27" t="s">
        <v>63</v>
      </c>
      <c r="E14" t="s">
        <v>103</v>
      </c>
    </row>
    <row r="16" spans="2:24" ht="12" thickBot="1">
      <c r="E16" s="31" t="s">
        <v>104</v>
      </c>
      <c r="F16" s="31" t="s">
        <v>105</v>
      </c>
      <c r="G16" s="31" t="s">
        <v>5</v>
      </c>
      <c r="H16" s="31" t="s">
        <v>97</v>
      </c>
    </row>
    <row r="17" spans="4:8" ht="57" thickTop="1">
      <c r="E17" s="32" t="s">
        <v>106</v>
      </c>
      <c r="F17" s="33" t="s">
        <v>107</v>
      </c>
      <c r="G17" s="33" t="s">
        <v>108</v>
      </c>
      <c r="H17" s="34" t="s">
        <v>109</v>
      </c>
    </row>
    <row r="18" spans="4:8" ht="45">
      <c r="E18" s="35" t="s">
        <v>110</v>
      </c>
      <c r="F18" s="36" t="s">
        <v>111</v>
      </c>
      <c r="G18" s="36" t="s">
        <v>112</v>
      </c>
      <c r="H18" s="37" t="s">
        <v>113</v>
      </c>
    </row>
    <row r="19" spans="4:8" ht="22.5">
      <c r="E19" s="35" t="s">
        <v>28</v>
      </c>
      <c r="F19" s="36" t="s">
        <v>114</v>
      </c>
      <c r="G19" s="36" t="s">
        <v>115</v>
      </c>
      <c r="H19" s="37" t="s">
        <v>116</v>
      </c>
    </row>
    <row r="20" spans="4:8" ht="22.5">
      <c r="E20" s="35" t="s">
        <v>117</v>
      </c>
      <c r="F20" s="36" t="s">
        <v>114</v>
      </c>
      <c r="G20" s="36" t="s">
        <v>118</v>
      </c>
      <c r="H20" s="37" t="s">
        <v>119</v>
      </c>
    </row>
    <row r="21" spans="4:8" ht="22.5">
      <c r="E21" s="35" t="s">
        <v>120</v>
      </c>
      <c r="F21" s="36" t="s">
        <v>114</v>
      </c>
      <c r="G21" s="36" t="s">
        <v>121</v>
      </c>
      <c r="H21" s="37" t="s">
        <v>116</v>
      </c>
    </row>
    <row r="22" spans="4:8" ht="22.5">
      <c r="E22" s="38" t="s">
        <v>1</v>
      </c>
      <c r="F22" s="39" t="s">
        <v>114</v>
      </c>
      <c r="G22" s="39" t="s">
        <v>122</v>
      </c>
      <c r="H22" s="40" t="s">
        <v>119</v>
      </c>
    </row>
    <row r="23" spans="4:8">
      <c r="E23" s="41"/>
      <c r="F23" s="41"/>
      <c r="G23" s="41"/>
      <c r="H23" s="41"/>
    </row>
    <row r="24" spans="4:8">
      <c r="D24" s="8" t="s">
        <v>123</v>
      </c>
      <c r="E24" s="8" t="s">
        <v>124</v>
      </c>
    </row>
    <row r="25" spans="4:8">
      <c r="E25" s="87" t="s">
        <v>125</v>
      </c>
      <c r="F25" s="94"/>
      <c r="G25" s="94"/>
      <c r="H25" s="94"/>
    </row>
    <row r="26" spans="4:8">
      <c r="E26" s="94"/>
      <c r="F26" s="94"/>
      <c r="G26" s="94"/>
      <c r="H26" s="94"/>
    </row>
    <row r="27" spans="4:8">
      <c r="E27" s="94"/>
      <c r="F27" s="94"/>
      <c r="G27" s="94"/>
      <c r="H27" s="94"/>
    </row>
    <row r="28" spans="4:8" ht="39.950000000000003" customHeight="1">
      <c r="E28" s="94"/>
      <c r="F28" s="94"/>
      <c r="G28" s="94"/>
      <c r="H28" s="94"/>
    </row>
    <row r="30" spans="4:8">
      <c r="D30" s="8" t="s">
        <v>126</v>
      </c>
      <c r="E30" s="8" t="s">
        <v>127</v>
      </c>
    </row>
    <row r="31" spans="4:8">
      <c r="E31" s="87" t="s">
        <v>128</v>
      </c>
      <c r="F31" s="94"/>
      <c r="G31" s="94"/>
      <c r="H31" s="94"/>
    </row>
    <row r="32" spans="4:8">
      <c r="E32" s="94"/>
      <c r="F32" s="94"/>
      <c r="G32" s="94"/>
      <c r="H32" s="94"/>
    </row>
    <row r="33" spans="4:11">
      <c r="E33" s="94"/>
      <c r="F33" s="94"/>
      <c r="G33" s="94"/>
      <c r="H33" s="94"/>
    </row>
    <row r="34" spans="4:11">
      <c r="E34" s="94"/>
      <c r="F34" s="94"/>
      <c r="G34" s="94"/>
      <c r="H34" s="94"/>
    </row>
    <row r="35" spans="4:11" ht="147" customHeight="1">
      <c r="E35" s="94"/>
      <c r="F35" s="94"/>
      <c r="G35" s="94"/>
      <c r="H35" s="94"/>
    </row>
    <row r="36" spans="4:11" ht="11.1" customHeight="1"/>
    <row r="37" spans="4:11" ht="12" customHeight="1">
      <c r="D37" s="8" t="s">
        <v>129</v>
      </c>
      <c r="E37" s="8" t="s">
        <v>130</v>
      </c>
    </row>
    <row r="38" spans="4:11" ht="9.9499999999999993" customHeight="1">
      <c r="E38" s="87" t="s">
        <v>131</v>
      </c>
      <c r="F38" s="94"/>
      <c r="G38" s="94"/>
      <c r="H38" s="94"/>
    </row>
    <row r="39" spans="4:11">
      <c r="E39" s="94"/>
      <c r="F39" s="94"/>
      <c r="G39" s="94"/>
      <c r="H39" s="94"/>
    </row>
    <row r="40" spans="4:11">
      <c r="E40" s="94"/>
      <c r="F40" s="94"/>
      <c r="G40" s="94"/>
      <c r="H40" s="94"/>
    </row>
    <row r="41" spans="4:11" ht="80.45" customHeight="1">
      <c r="E41" s="94"/>
      <c r="F41" s="94"/>
      <c r="G41" s="94"/>
      <c r="H41" s="94"/>
    </row>
    <row r="42" spans="4:11">
      <c r="K42" t="s">
        <v>132</v>
      </c>
    </row>
    <row r="44" spans="4:11" ht="15.75">
      <c r="D44" s="42" t="s">
        <v>133</v>
      </c>
      <c r="E44" s="42" t="s">
        <v>134</v>
      </c>
      <c r="F44" s="42"/>
      <c r="G44" s="42"/>
      <c r="H44" s="42"/>
    </row>
    <row r="45" spans="4:11" ht="15.75">
      <c r="D45" s="42"/>
      <c r="E45" t="s">
        <v>135</v>
      </c>
      <c r="F45" s="42"/>
      <c r="G45" s="42"/>
      <c r="H45" s="42"/>
    </row>
    <row r="46" spans="4:11" ht="12" thickBot="1">
      <c r="E46" s="95" t="s">
        <v>136</v>
      </c>
      <c r="F46" s="96"/>
      <c r="G46" s="31" t="s">
        <v>137</v>
      </c>
      <c r="H46" s="31" t="s">
        <v>8</v>
      </c>
    </row>
    <row r="47" spans="4:11" ht="12" thickTop="1">
      <c r="E47" s="97" t="s">
        <v>138</v>
      </c>
      <c r="F47" s="98"/>
      <c r="G47" s="73" t="s">
        <v>281</v>
      </c>
      <c r="H47" s="73" t="s">
        <v>95</v>
      </c>
    </row>
    <row r="48" spans="4:11">
      <c r="E48" s="92" t="s">
        <v>16</v>
      </c>
      <c r="F48" s="93"/>
      <c r="G48" s="73" t="s">
        <v>271</v>
      </c>
      <c r="H48" s="73" t="s">
        <v>95</v>
      </c>
    </row>
    <row r="49" spans="5:8">
      <c r="E49" s="92" t="s">
        <v>17</v>
      </c>
      <c r="F49" s="93"/>
      <c r="G49" s="73" t="s">
        <v>95</v>
      </c>
      <c r="H49" s="73" t="s">
        <v>95</v>
      </c>
    </row>
    <row r="51" spans="5:8">
      <c r="E51" t="s">
        <v>139</v>
      </c>
    </row>
    <row r="52" spans="5:8" ht="12" thickBot="1">
      <c r="E52" s="31" t="s">
        <v>104</v>
      </c>
      <c r="F52" s="31" t="s">
        <v>140</v>
      </c>
      <c r="G52" s="31" t="s">
        <v>8</v>
      </c>
      <c r="H52" s="31" t="s">
        <v>141</v>
      </c>
    </row>
    <row r="53" spans="5:8" ht="23.25" thickTop="1">
      <c r="E53" s="38" t="s">
        <v>106</v>
      </c>
      <c r="F53" s="43">
        <v>0.18</v>
      </c>
      <c r="G53" s="24" t="s">
        <v>294</v>
      </c>
      <c r="H53" s="24" t="s">
        <v>279</v>
      </c>
    </row>
    <row r="54" spans="5:8">
      <c r="E54" s="38" t="s">
        <v>110</v>
      </c>
      <c r="F54" s="43">
        <v>0.1</v>
      </c>
      <c r="G54" s="24" t="s">
        <v>280</v>
      </c>
      <c r="H54" s="24" t="s">
        <v>260</v>
      </c>
    </row>
    <row r="55" spans="5:8">
      <c r="E55" s="38" t="s">
        <v>28</v>
      </c>
      <c r="F55" s="43">
        <v>0</v>
      </c>
      <c r="G55" s="24"/>
      <c r="H55" s="24" t="s">
        <v>260</v>
      </c>
    </row>
    <row r="56" spans="5:8">
      <c r="E56" s="38" t="s">
        <v>117</v>
      </c>
      <c r="F56" s="43">
        <v>0.9</v>
      </c>
      <c r="G56" s="24" t="s">
        <v>284</v>
      </c>
      <c r="H56" s="24" t="s">
        <v>260</v>
      </c>
    </row>
    <row r="57" spans="5:8">
      <c r="E57" s="38" t="s">
        <v>142</v>
      </c>
      <c r="F57" s="43">
        <v>0</v>
      </c>
      <c r="G57" s="24"/>
      <c r="H57" s="24" t="s">
        <v>260</v>
      </c>
    </row>
    <row r="58" spans="5:8">
      <c r="E58" s="38" t="s">
        <v>1</v>
      </c>
      <c r="F58" s="43">
        <v>0</v>
      </c>
      <c r="G58" s="24"/>
      <c r="H58" s="24" t="s">
        <v>260</v>
      </c>
    </row>
    <row r="59" spans="5:8" ht="22.5">
      <c r="E59" s="44" t="s">
        <v>143</v>
      </c>
      <c r="F59" s="45">
        <f>SUM(F55:F58)</f>
        <v>0.9</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28" sqref="G28"/>
    </sheetView>
  </sheetViews>
  <sheetFormatPr defaultRowHeight="11.25"/>
  <cols>
    <col min="1" max="2" width="4.1640625" customWidth="1"/>
    <col min="3" max="3" width="11.1640625" customWidth="1"/>
    <col min="4" max="4" width="39" customWidth="1"/>
    <col min="5" max="5" width="20.1640625" customWidth="1"/>
    <col min="6" max="6" width="86.83203125" customWidth="1"/>
    <col min="7" max="7" width="63.1640625" customWidth="1"/>
    <col min="8" max="8" width="1.1640625" style="22" customWidth="1"/>
    <col min="9" max="9" width="2.83203125" style="23" customWidth="1"/>
    <col min="10" max="10" width="73.83203125" customWidth="1"/>
    <col min="11" max="11" width="23.1640625" customWidth="1"/>
    <col min="12" max="12" width="67.83203125" customWidth="1"/>
  </cols>
  <sheetData>
    <row r="2" spans="2:18" ht="21" thickBot="1">
      <c r="B2" s="10" t="s">
        <v>145</v>
      </c>
      <c r="C2" s="10"/>
      <c r="D2" s="10"/>
      <c r="E2" s="10"/>
      <c r="F2" s="10"/>
      <c r="G2" s="10"/>
      <c r="H2" s="20"/>
      <c r="I2" s="21"/>
      <c r="J2" s="10" t="s">
        <v>97</v>
      </c>
      <c r="K2" s="10"/>
      <c r="L2" s="10"/>
      <c r="M2" s="10"/>
      <c r="N2" s="10"/>
      <c r="O2" s="10"/>
      <c r="P2" s="10"/>
      <c r="Q2" s="10"/>
      <c r="R2" s="10"/>
    </row>
    <row r="3" spans="2:18" ht="12" thickTop="1"/>
    <row r="5" spans="2:18" ht="16.5" thickBot="1">
      <c r="D5" s="27" t="s">
        <v>146</v>
      </c>
      <c r="E5" s="27"/>
      <c r="F5" s="27"/>
      <c r="G5" s="27"/>
    </row>
    <row r="7" spans="2:18">
      <c r="D7" s="99" t="s">
        <v>147</v>
      </c>
      <c r="E7" s="99"/>
      <c r="F7" s="99"/>
    </row>
    <row r="8" spans="2:18">
      <c r="C8" s="47"/>
      <c r="D8" s="99"/>
      <c r="E8" s="99"/>
      <c r="F8" s="99"/>
    </row>
    <row r="9" spans="2:18" ht="16.5" thickBot="1">
      <c r="C9" s="27" t="s">
        <v>148</v>
      </c>
      <c r="D9" s="48" t="s">
        <v>149</v>
      </c>
      <c r="E9" s="48"/>
      <c r="F9" s="48"/>
      <c r="J9" s="49" t="s">
        <v>150</v>
      </c>
      <c r="K9" s="48"/>
      <c r="L9" s="48"/>
    </row>
    <row r="10" spans="2:18" ht="12" thickBot="1">
      <c r="D10" s="50" t="s">
        <v>5</v>
      </c>
      <c r="E10" s="50" t="s">
        <v>151</v>
      </c>
      <c r="F10" s="50" t="s">
        <v>152</v>
      </c>
      <c r="J10" s="50" t="s">
        <v>5</v>
      </c>
      <c r="K10" s="50" t="s">
        <v>151</v>
      </c>
      <c r="L10" s="50" t="s">
        <v>152</v>
      </c>
    </row>
    <row r="11" spans="2:18" ht="12" thickTop="1">
      <c r="D11" s="38" t="s">
        <v>153</v>
      </c>
      <c r="E11" s="51">
        <f>'SP 1 Verdeling EOL'!F54</f>
        <v>0.1</v>
      </c>
      <c r="F11" s="52" t="s">
        <v>154</v>
      </c>
      <c r="J11" s="38" t="s">
        <v>153</v>
      </c>
      <c r="K11" s="51" t="s">
        <v>151</v>
      </c>
      <c r="L11" s="52" t="s">
        <v>154</v>
      </c>
    </row>
    <row r="12" spans="2:18" ht="22.5">
      <c r="D12" s="38" t="s">
        <v>155</v>
      </c>
      <c r="E12" s="51">
        <f>'SP 1 Verdeling EOL'!F55</f>
        <v>0</v>
      </c>
      <c r="F12" s="53" t="s">
        <v>154</v>
      </c>
      <c r="J12" s="38" t="s">
        <v>155</v>
      </c>
      <c r="K12" s="51">
        <v>0</v>
      </c>
      <c r="L12" s="53" t="s">
        <v>154</v>
      </c>
    </row>
    <row r="13" spans="2:18" ht="22.5">
      <c r="D13" s="38" t="s">
        <v>156</v>
      </c>
      <c r="E13" s="51">
        <f>'SP 1 Verdeling EOL'!F56</f>
        <v>0.9</v>
      </c>
      <c r="F13" s="53" t="s">
        <v>154</v>
      </c>
      <c r="J13" s="38" t="s">
        <v>156</v>
      </c>
      <c r="K13" s="51">
        <v>0.5</v>
      </c>
      <c r="L13" s="53" t="s">
        <v>154</v>
      </c>
    </row>
    <row r="14" spans="2:18" ht="22.5">
      <c r="D14" s="38" t="s">
        <v>157</v>
      </c>
      <c r="E14" s="51">
        <f>'SP 1 Verdeling EOL'!F57</f>
        <v>0</v>
      </c>
      <c r="F14" s="53" t="s">
        <v>154</v>
      </c>
      <c r="J14" s="38" t="s">
        <v>157</v>
      </c>
      <c r="K14" s="51">
        <v>0.48</v>
      </c>
      <c r="L14" s="53" t="s">
        <v>154</v>
      </c>
    </row>
    <row r="15" spans="2:18" ht="22.5">
      <c r="D15" s="38" t="s">
        <v>158</v>
      </c>
      <c r="E15" s="51">
        <f>'SP 1 Verdeling EOL'!F58</f>
        <v>0</v>
      </c>
      <c r="F15" s="53" t="s">
        <v>154</v>
      </c>
      <c r="J15" s="38" t="s">
        <v>158</v>
      </c>
      <c r="K15" s="51">
        <v>0</v>
      </c>
      <c r="L15" s="53" t="s">
        <v>154</v>
      </c>
    </row>
    <row r="16" spans="2:18">
      <c r="D16" s="4" t="s">
        <v>0</v>
      </c>
      <c r="E16" s="54">
        <f>SUM(E11:E15)</f>
        <v>1</v>
      </c>
      <c r="F16" s="38" t="s">
        <v>159</v>
      </c>
      <c r="J16" s="4" t="s">
        <v>0</v>
      </c>
      <c r="K16" s="54">
        <v>0.02</v>
      </c>
      <c r="L16" s="38" t="s">
        <v>159</v>
      </c>
    </row>
    <row r="17" spans="1:12">
      <c r="K17">
        <v>1</v>
      </c>
    </row>
    <row r="18" spans="1:12" ht="9.9499999999999993" customHeight="1">
      <c r="D18" s="100" t="s">
        <v>160</v>
      </c>
      <c r="E18" s="100"/>
      <c r="F18" s="100"/>
      <c r="J18" s="100"/>
      <c r="K18" s="100"/>
      <c r="L18" s="100"/>
    </row>
    <row r="19" spans="1:12" ht="36" customHeight="1">
      <c r="D19" s="100"/>
      <c r="E19" s="100"/>
      <c r="F19" s="100"/>
      <c r="J19" s="100"/>
      <c r="K19" s="100"/>
      <c r="L19" s="100"/>
    </row>
    <row r="21" spans="1:12" ht="12" thickBot="1">
      <c r="D21" s="50" t="s">
        <v>161</v>
      </c>
      <c r="E21" s="50" t="s">
        <v>162</v>
      </c>
      <c r="F21" s="50" t="s">
        <v>163</v>
      </c>
      <c r="G21" s="50" t="s">
        <v>164</v>
      </c>
      <c r="J21" s="50" t="s">
        <v>161</v>
      </c>
      <c r="K21" s="50" t="s">
        <v>162</v>
      </c>
      <c r="L21" s="50" t="s">
        <v>163</v>
      </c>
    </row>
    <row r="22" spans="1:12" ht="12" thickTop="1">
      <c r="D22" s="38" t="s">
        <v>165</v>
      </c>
      <c r="E22" s="55">
        <v>0</v>
      </c>
      <c r="F22" s="55" t="s">
        <v>278</v>
      </c>
      <c r="G22" s="55"/>
      <c r="J22" s="38" t="s">
        <v>165</v>
      </c>
      <c r="K22" s="55">
        <v>0.04</v>
      </c>
      <c r="L22" s="55" t="s">
        <v>166</v>
      </c>
    </row>
    <row r="23" spans="1:12" ht="10.5" customHeight="1">
      <c r="D23" s="38" t="s">
        <v>167</v>
      </c>
      <c r="E23" s="55">
        <v>0</v>
      </c>
      <c r="F23" s="55" t="s">
        <v>278</v>
      </c>
      <c r="G23" s="55"/>
      <c r="J23" s="38" t="s">
        <v>167</v>
      </c>
      <c r="K23" s="55">
        <v>0</v>
      </c>
      <c r="L23" s="55" t="s">
        <v>168</v>
      </c>
    </row>
    <row r="24" spans="1:12">
      <c r="D24" s="38" t="s">
        <v>169</v>
      </c>
      <c r="E24" s="55">
        <v>0</v>
      </c>
      <c r="F24" s="55" t="s">
        <v>278</v>
      </c>
      <c r="G24" s="55"/>
      <c r="J24" s="38" t="s">
        <v>169</v>
      </c>
      <c r="K24" s="55">
        <v>0.01</v>
      </c>
      <c r="L24" s="55" t="s">
        <v>170</v>
      </c>
    </row>
    <row r="25" spans="1:12">
      <c r="D25" s="38" t="s">
        <v>171</v>
      </c>
      <c r="E25" s="55">
        <v>0</v>
      </c>
      <c r="F25" s="55" t="s">
        <v>278</v>
      </c>
      <c r="G25" s="55"/>
      <c r="J25" s="38" t="s">
        <v>171</v>
      </c>
      <c r="K25" s="55">
        <v>0</v>
      </c>
      <c r="L25" s="55" t="s">
        <v>168</v>
      </c>
    </row>
    <row r="26" spans="1:12">
      <c r="D26" s="38" t="s">
        <v>172</v>
      </c>
      <c r="E26" s="55">
        <v>0</v>
      </c>
      <c r="F26" s="55" t="s">
        <v>278</v>
      </c>
      <c r="G26" s="55"/>
      <c r="J26" s="38" t="s">
        <v>172</v>
      </c>
      <c r="K26" s="55">
        <v>0.01</v>
      </c>
      <c r="L26" s="55" t="s">
        <v>173</v>
      </c>
    </row>
    <row r="27" spans="1:12" ht="9.9499999999999993" customHeight="1">
      <c r="A27" t="s">
        <v>174</v>
      </c>
      <c r="D27" s="38" t="s">
        <v>175</v>
      </c>
      <c r="E27" s="55">
        <v>0</v>
      </c>
      <c r="F27" s="55" t="s">
        <v>272</v>
      </c>
      <c r="G27" s="55" t="s">
        <v>290</v>
      </c>
      <c r="J27" s="38" t="s">
        <v>175</v>
      </c>
      <c r="K27" s="55">
        <v>0</v>
      </c>
      <c r="L27" s="55" t="s">
        <v>176</v>
      </c>
    </row>
    <row r="29" spans="1:12" ht="16.5" thickBot="1">
      <c r="D29" s="48" t="s">
        <v>177</v>
      </c>
      <c r="E29" s="48"/>
      <c r="F29" s="48"/>
      <c r="J29" s="48" t="s">
        <v>177</v>
      </c>
      <c r="K29" s="48"/>
      <c r="L29" s="48"/>
    </row>
    <row r="30" spans="1:12" ht="12" thickBot="1">
      <c r="D30" s="50" t="s">
        <v>5</v>
      </c>
      <c r="E30" s="50" t="s">
        <v>178</v>
      </c>
      <c r="F30" s="50" t="s">
        <v>179</v>
      </c>
      <c r="J30" s="50" t="s">
        <v>5</v>
      </c>
      <c r="K30" s="50" t="s">
        <v>178</v>
      </c>
      <c r="L30" s="50" t="s">
        <v>179</v>
      </c>
    </row>
    <row r="31" spans="1:12" ht="12" thickTop="1">
      <c r="D31" s="38" t="s">
        <v>180</v>
      </c>
      <c r="E31" s="51">
        <f>E11</f>
        <v>0.1</v>
      </c>
      <c r="F31" s="53" t="s">
        <v>181</v>
      </c>
      <c r="J31" s="38" t="s">
        <v>180</v>
      </c>
      <c r="K31" s="51">
        <v>0</v>
      </c>
      <c r="L31" s="53" t="s">
        <v>181</v>
      </c>
    </row>
    <row r="32" spans="1:12">
      <c r="D32" s="38" t="s">
        <v>182</v>
      </c>
      <c r="E32" s="51">
        <f>E12*(1-E22-E23-E24)</f>
        <v>0</v>
      </c>
      <c r="F32" s="53" t="s">
        <v>183</v>
      </c>
      <c r="J32" s="38" t="s">
        <v>182</v>
      </c>
      <c r="K32" s="51">
        <v>0.47499999999999998</v>
      </c>
      <c r="L32" s="53" t="s">
        <v>183</v>
      </c>
    </row>
    <row r="33" spans="4:12" ht="33.75">
      <c r="D33" s="38" t="s">
        <v>184</v>
      </c>
      <c r="E33" s="51">
        <f>E13*(1-E25-E26)+E12*E22-E12*E22*E25</f>
        <v>0.9</v>
      </c>
      <c r="F33" s="56" t="s">
        <v>185</v>
      </c>
      <c r="J33" s="38" t="s">
        <v>184</v>
      </c>
      <c r="K33" s="51">
        <v>0.49519999999999997</v>
      </c>
      <c r="L33" s="56" t="s">
        <v>185</v>
      </c>
    </row>
    <row r="34" spans="4:12" ht="67.5">
      <c r="D34" s="38" t="s">
        <v>186</v>
      </c>
      <c r="E34" s="51">
        <f>E14*(1-E27)+E12*E23+E13*E25+E12*E22*E25-E12*E22*E25*E27-E13*E25*E27</f>
        <v>0</v>
      </c>
      <c r="F34" s="56" t="s">
        <v>187</v>
      </c>
      <c r="J34" s="38" t="s">
        <v>186</v>
      </c>
      <c r="K34" s="51">
        <v>0</v>
      </c>
      <c r="L34" s="56" t="s">
        <v>187</v>
      </c>
    </row>
    <row r="35" spans="4:12" ht="67.5">
      <c r="D35" s="38" t="s">
        <v>188</v>
      </c>
      <c r="E35" s="51">
        <f>E15+E12*E24+E13*E26+E14*E27+E12*E22*E25*E27+E13*E25*E27</f>
        <v>0</v>
      </c>
      <c r="F35" s="57" t="s">
        <v>189</v>
      </c>
      <c r="J35" s="38" t="s">
        <v>188</v>
      </c>
      <c r="K35" s="51">
        <v>2.98E-2</v>
      </c>
      <c r="L35" s="57" t="s">
        <v>189</v>
      </c>
    </row>
    <row r="36" spans="4:12">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D1" zoomScaleNormal="100" workbookViewId="0">
      <selection activeCell="D36" sqref="D36"/>
    </sheetView>
  </sheetViews>
  <sheetFormatPr defaultRowHeight="11.25"/>
  <cols>
    <col min="1" max="2" width="4.1640625" customWidth="1"/>
    <col min="3" max="3" width="11.1640625" customWidth="1"/>
    <col min="4" max="4" width="96.6640625" customWidth="1"/>
    <col min="5" max="5" width="45.1640625" customWidth="1"/>
    <col min="6" max="6" width="101.83203125" bestFit="1" customWidth="1"/>
    <col min="7" max="7" width="101.83203125" customWidth="1"/>
    <col min="8" max="8" width="35.5" customWidth="1"/>
    <col min="9" max="9" width="0.83203125" style="22" customWidth="1"/>
    <col min="10" max="10" width="1.5" customWidth="1"/>
  </cols>
  <sheetData>
    <row r="2" spans="2:20" ht="21" thickBot="1">
      <c r="B2" s="10" t="s">
        <v>191</v>
      </c>
      <c r="C2" s="10"/>
      <c r="D2" s="10"/>
      <c r="E2" s="10"/>
      <c r="F2" s="10"/>
      <c r="G2" s="10"/>
      <c r="H2" s="10"/>
      <c r="I2" s="20"/>
      <c r="J2" s="10"/>
      <c r="K2" s="10" t="s">
        <v>97</v>
      </c>
      <c r="L2" s="10"/>
      <c r="M2" s="10"/>
      <c r="N2" s="10"/>
      <c r="O2" s="10"/>
      <c r="P2" s="10"/>
      <c r="Q2" s="10"/>
      <c r="R2" s="10"/>
      <c r="S2" s="10"/>
      <c r="T2" s="10"/>
    </row>
    <row r="3" spans="2:20" ht="12" thickTop="1"/>
    <row r="4" spans="2:20" ht="16.5" thickBot="1">
      <c r="B4" s="27"/>
      <c r="C4" s="27" t="s">
        <v>192</v>
      </c>
      <c r="D4" s="27" t="s">
        <v>193</v>
      </c>
      <c r="E4" s="27"/>
      <c r="F4" s="27"/>
      <c r="G4" s="27"/>
      <c r="H4" s="27"/>
      <c r="I4" s="28"/>
    </row>
    <row r="6" spans="2:20" ht="12" thickBot="1">
      <c r="E6" s="31" t="s">
        <v>194</v>
      </c>
      <c r="F6" s="31" t="s">
        <v>8</v>
      </c>
      <c r="G6" s="31"/>
      <c r="H6" s="31"/>
    </row>
    <row r="7" spans="2:20" ht="12" thickTop="1">
      <c r="D7" t="s">
        <v>195</v>
      </c>
      <c r="E7" s="73" t="s">
        <v>11</v>
      </c>
      <c r="F7" s="55" t="s">
        <v>289</v>
      </c>
      <c r="G7" s="24"/>
      <c r="H7" s="24"/>
    </row>
    <row r="8" spans="2:20" ht="45">
      <c r="D8" s="71" t="s">
        <v>196</v>
      </c>
      <c r="E8" s="73" t="s">
        <v>11</v>
      </c>
      <c r="F8" s="55" t="s">
        <v>289</v>
      </c>
      <c r="G8" s="24"/>
      <c r="H8" s="24"/>
    </row>
    <row r="10" spans="2:20" ht="16.5" thickBot="1">
      <c r="B10" s="27"/>
      <c r="C10" s="27" t="s">
        <v>59</v>
      </c>
      <c r="D10" s="27" t="s">
        <v>197</v>
      </c>
      <c r="E10" s="27"/>
      <c r="F10" s="27"/>
      <c r="G10" s="27"/>
      <c r="H10" s="27"/>
    </row>
    <row r="12" spans="2:20">
      <c r="C12" s="58"/>
      <c r="D12" s="60" t="s">
        <v>198</v>
      </c>
      <c r="E12" s="60"/>
      <c r="F12" s="60"/>
      <c r="G12" s="60"/>
      <c r="H12" s="60"/>
    </row>
    <row r="13" spans="2:20">
      <c r="C13" s="58"/>
      <c r="D13" s="47"/>
      <c r="E13" s="47"/>
      <c r="F13" s="47"/>
      <c r="G13" s="47"/>
      <c r="H13" s="47"/>
    </row>
    <row r="14" spans="2:20" ht="23.45" customHeight="1">
      <c r="C14" s="58" t="s">
        <v>199</v>
      </c>
      <c r="D14" s="60" t="s">
        <v>200</v>
      </c>
      <c r="E14" s="60"/>
      <c r="F14" s="60"/>
      <c r="G14" s="60"/>
      <c r="H14" s="60"/>
    </row>
    <row r="15" spans="2:20" ht="32.450000000000003" customHeight="1">
      <c r="C15" s="58" t="s">
        <v>201</v>
      </c>
      <c r="D15" s="60" t="s">
        <v>202</v>
      </c>
      <c r="E15" s="60"/>
      <c r="F15" s="60"/>
      <c r="G15" s="60"/>
      <c r="H15" s="60"/>
    </row>
    <row r="16" spans="2:20" ht="50.45" customHeight="1">
      <c r="C16" s="58" t="s">
        <v>203</v>
      </c>
      <c r="D16" s="60" t="s">
        <v>204</v>
      </c>
      <c r="E16" s="60"/>
      <c r="F16" s="60"/>
      <c r="G16" s="60"/>
      <c r="H16" s="60"/>
    </row>
    <row r="17" spans="2:8" ht="12" thickBot="1">
      <c r="C17" s="58" t="s">
        <v>205</v>
      </c>
      <c r="D17" s="31" t="s">
        <v>206</v>
      </c>
      <c r="E17" s="31" t="s">
        <v>207</v>
      </c>
      <c r="F17" s="31" t="s">
        <v>8</v>
      </c>
      <c r="G17" s="31"/>
      <c r="H17" s="31"/>
    </row>
    <row r="18" spans="2:8" ht="12" customHeight="1" thickTop="1">
      <c r="C18" s="58"/>
      <c r="D18" s="73" t="s">
        <v>11</v>
      </c>
      <c r="E18" s="24"/>
      <c r="F18" s="55" t="s">
        <v>289</v>
      </c>
      <c r="G18" s="73"/>
      <c r="H18" s="24"/>
    </row>
    <row r="19" spans="2:8">
      <c r="C19" s="58"/>
      <c r="D19" s="58"/>
      <c r="E19" s="58"/>
      <c r="F19" s="58"/>
      <c r="G19" s="58"/>
      <c r="H19" s="58"/>
    </row>
    <row r="20" spans="2:8">
      <c r="C20" s="58" t="s">
        <v>133</v>
      </c>
      <c r="D20" s="58" t="s">
        <v>208</v>
      </c>
      <c r="E20" s="58"/>
      <c r="F20" s="58"/>
      <c r="G20" s="58"/>
      <c r="H20" s="58"/>
    </row>
    <row r="21" spans="2:8">
      <c r="C21" s="58"/>
      <c r="D21" s="58"/>
      <c r="E21" s="58"/>
      <c r="F21" s="58"/>
      <c r="G21" s="58"/>
      <c r="H21" s="58"/>
    </row>
    <row r="22" spans="2:8" ht="16.5" thickBot="1">
      <c r="B22" s="27"/>
      <c r="C22" s="27" t="s">
        <v>63</v>
      </c>
      <c r="D22" s="27" t="s">
        <v>209</v>
      </c>
      <c r="E22" s="27"/>
      <c r="F22" s="27"/>
      <c r="G22" s="27"/>
      <c r="H22" s="27"/>
    </row>
    <row r="24" spans="2:8" ht="21.95" customHeight="1">
      <c r="D24" s="101" t="s">
        <v>210</v>
      </c>
      <c r="E24" s="102"/>
      <c r="F24" s="102"/>
      <c r="G24" s="61"/>
    </row>
    <row r="26" spans="2:8">
      <c r="C26" s="58" t="s">
        <v>211</v>
      </c>
      <c r="D26" s="87" t="s">
        <v>212</v>
      </c>
      <c r="E26" s="94"/>
      <c r="F26" s="94"/>
      <c r="G26" s="62"/>
    </row>
    <row r="27" spans="2:8" ht="30" customHeight="1">
      <c r="C27" s="58"/>
      <c r="D27" s="87" t="s">
        <v>213</v>
      </c>
      <c r="E27" s="87"/>
      <c r="F27" s="87"/>
      <c r="G27" s="60"/>
    </row>
    <row r="28" spans="2:8" ht="105.95" customHeight="1">
      <c r="C28" s="58" t="s">
        <v>214</v>
      </c>
      <c r="D28" s="87" t="s">
        <v>215</v>
      </c>
      <c r="E28" s="87"/>
      <c r="F28" s="87"/>
      <c r="G28" s="60"/>
    </row>
    <row r="29" spans="2:8" ht="50.1" customHeight="1">
      <c r="C29" s="58" t="s">
        <v>216</v>
      </c>
      <c r="D29" s="87" t="s">
        <v>217</v>
      </c>
      <c r="E29" s="87"/>
      <c r="F29" s="87"/>
      <c r="G29" s="60"/>
    </row>
    <row r="30" spans="2:8" ht="50.1" customHeight="1">
      <c r="C30" s="58" t="s">
        <v>218</v>
      </c>
      <c r="D30" s="87" t="s">
        <v>219</v>
      </c>
      <c r="E30" s="87"/>
      <c r="F30" s="87"/>
      <c r="G30" s="60"/>
    </row>
    <row r="31" spans="2:8">
      <c r="C31" s="58" t="s">
        <v>220</v>
      </c>
      <c r="D31" s="87" t="s">
        <v>221</v>
      </c>
      <c r="E31" s="87"/>
      <c r="F31" s="87"/>
      <c r="G31" s="60"/>
    </row>
    <row r="33" spans="3:8">
      <c r="C33" s="58" t="s">
        <v>222</v>
      </c>
      <c r="D33" t="s">
        <v>223</v>
      </c>
    </row>
    <row r="34" spans="3:8" ht="12" thickBot="1">
      <c r="D34" s="31" t="s">
        <v>262</v>
      </c>
      <c r="E34" s="31" t="s">
        <v>224</v>
      </c>
      <c r="F34" s="31" t="s">
        <v>225</v>
      </c>
      <c r="G34" s="31" t="s">
        <v>226</v>
      </c>
      <c r="H34" s="31" t="s">
        <v>227</v>
      </c>
    </row>
    <row r="35" spans="3:8" ht="12" thickTop="1">
      <c r="D35" s="24" t="s">
        <v>11</v>
      </c>
      <c r="E35" s="24"/>
      <c r="F35" s="24"/>
      <c r="G35" s="55" t="s">
        <v>289</v>
      </c>
      <c r="H35" s="45" t="str">
        <f>IF(E35="","",IF(F35/E35&gt;1,1,F35/E35))</f>
        <v/>
      </c>
    </row>
    <row r="36" spans="3:8">
      <c r="D36" s="24"/>
      <c r="E36" s="24"/>
      <c r="F36" s="24"/>
      <c r="G36" s="24"/>
      <c r="H36" s="45" t="str">
        <f t="shared" ref="H36:H39" si="0">IF(E36="","",IF(F36/E36&gt;1,1,F36/E36))</f>
        <v/>
      </c>
    </row>
    <row r="37" spans="3:8">
      <c r="D37" s="24"/>
      <c r="E37" s="24"/>
      <c r="F37" s="24"/>
      <c r="G37" s="24"/>
      <c r="H37" s="45" t="str">
        <f t="shared" si="0"/>
        <v/>
      </c>
    </row>
    <row r="38" spans="3:8">
      <c r="D38" s="24"/>
      <c r="E38" s="24"/>
      <c r="F38" s="24"/>
      <c r="G38" s="24"/>
      <c r="H38" s="45" t="str">
        <f t="shared" si="0"/>
        <v/>
      </c>
    </row>
    <row r="39" spans="3:8">
      <c r="D39" s="24"/>
      <c r="E39" s="24"/>
      <c r="F39" s="24"/>
      <c r="G39" s="24"/>
      <c r="H39" s="45" t="str">
        <f t="shared" si="0"/>
        <v/>
      </c>
    </row>
    <row r="42" spans="3:8">
      <c r="D42" s="8" t="s">
        <v>228</v>
      </c>
      <c r="E42" s="45">
        <f>MIN(H35:H39)</f>
        <v>0</v>
      </c>
    </row>
    <row r="57" spans="3:3" ht="13.5">
      <c r="C57" s="63"/>
    </row>
    <row r="58" spans="3:3" ht="13.5">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2" workbookViewId="0">
      <selection activeCell="D16" sqref="D16:F16"/>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101.83203125" customWidth="1"/>
    <col min="8" max="8" width="35.5" customWidth="1"/>
    <col min="9" max="9" width="1.1640625" style="22" customWidth="1"/>
    <col min="10" max="10" width="1.1640625" customWidth="1"/>
    <col min="11" max="11" width="38.1640625" customWidth="1"/>
  </cols>
  <sheetData>
    <row r="2" spans="2:22" ht="21" thickBot="1">
      <c r="B2" s="10" t="s">
        <v>229</v>
      </c>
      <c r="C2" s="10"/>
      <c r="D2" s="10"/>
      <c r="E2" s="10"/>
      <c r="F2" s="10"/>
      <c r="G2" s="10"/>
      <c r="H2" s="10"/>
      <c r="I2" s="20"/>
      <c r="J2" s="10"/>
      <c r="K2" s="10" t="s">
        <v>97</v>
      </c>
      <c r="L2" s="10"/>
      <c r="M2" s="10"/>
      <c r="N2" s="10"/>
      <c r="O2" s="10"/>
      <c r="P2" s="10"/>
      <c r="Q2" s="10"/>
      <c r="R2" s="10"/>
      <c r="S2" s="10"/>
      <c r="T2" s="10"/>
      <c r="U2" s="10"/>
      <c r="V2" s="10"/>
    </row>
    <row r="3" spans="2:22" ht="12" thickTop="1"/>
    <row r="4" spans="2:22" ht="16.5" thickBot="1">
      <c r="B4" s="27"/>
      <c r="C4" s="27" t="s">
        <v>192</v>
      </c>
      <c r="D4" s="27" t="s">
        <v>230</v>
      </c>
      <c r="E4" s="27"/>
      <c r="F4" s="27"/>
      <c r="G4" s="27"/>
      <c r="H4" s="27"/>
      <c r="I4" s="28"/>
    </row>
    <row r="6" spans="2:22" ht="12" thickBot="1">
      <c r="E6" s="31" t="s">
        <v>194</v>
      </c>
      <c r="F6" s="31" t="s">
        <v>8</v>
      </c>
      <c r="G6" s="31"/>
      <c r="H6" s="31"/>
    </row>
    <row r="7" spans="2:22" ht="34.5" thickTop="1">
      <c r="D7" t="s">
        <v>231</v>
      </c>
      <c r="E7" s="73" t="s">
        <v>263</v>
      </c>
      <c r="F7" s="73" t="s">
        <v>264</v>
      </c>
    </row>
    <row r="8" spans="2:22" ht="67.5">
      <c r="D8" s="71" t="s">
        <v>232</v>
      </c>
      <c r="E8" s="73" t="s">
        <v>261</v>
      </c>
      <c r="F8" s="73" t="s">
        <v>265</v>
      </c>
    </row>
    <row r="10" spans="2:22" ht="16.5" thickBot="1">
      <c r="B10" s="27"/>
      <c r="C10" s="27" t="s">
        <v>59</v>
      </c>
      <c r="D10" s="27" t="s">
        <v>233</v>
      </c>
      <c r="E10" s="27"/>
      <c r="F10" s="27"/>
      <c r="I10" s="28"/>
    </row>
    <row r="12" spans="2:22">
      <c r="C12" s="58"/>
      <c r="D12" s="87" t="s">
        <v>198</v>
      </c>
      <c r="E12" s="87"/>
      <c r="F12" s="87"/>
      <c r="G12" s="59"/>
    </row>
    <row r="13" spans="2:22">
      <c r="C13" s="58"/>
      <c r="D13" s="47"/>
      <c r="E13" s="47"/>
      <c r="F13" s="47"/>
      <c r="G13" s="47"/>
    </row>
    <row r="14" spans="2:22" ht="23.45" customHeight="1">
      <c r="C14" s="58" t="s">
        <v>234</v>
      </c>
      <c r="D14" s="87" t="s">
        <v>235</v>
      </c>
      <c r="E14" s="87"/>
      <c r="F14" s="87"/>
      <c r="G14" s="60"/>
    </row>
    <row r="15" spans="2:22" ht="32.450000000000003" customHeight="1">
      <c r="C15" s="58" t="s">
        <v>236</v>
      </c>
      <c r="D15" s="87" t="s">
        <v>202</v>
      </c>
      <c r="E15" s="87"/>
      <c r="F15" s="87"/>
      <c r="G15" s="60"/>
    </row>
    <row r="16" spans="2:22" ht="50.45" customHeight="1">
      <c r="C16" s="58" t="s">
        <v>237</v>
      </c>
      <c r="D16" s="87" t="s">
        <v>238</v>
      </c>
      <c r="E16" s="87"/>
      <c r="F16" s="87"/>
      <c r="G16" s="60"/>
    </row>
    <row r="17" spans="2:10" ht="12" thickBot="1">
      <c r="C17" s="58" t="s">
        <v>222</v>
      </c>
      <c r="D17" s="31" t="s">
        <v>239</v>
      </c>
      <c r="E17" s="31" t="s">
        <v>207</v>
      </c>
      <c r="F17" s="31" t="s">
        <v>8</v>
      </c>
      <c r="G17" s="31"/>
      <c r="H17" s="31"/>
    </row>
    <row r="18" spans="2:10" ht="57" thickTop="1">
      <c r="C18" s="58"/>
      <c r="D18" s="73" t="s">
        <v>266</v>
      </c>
      <c r="E18" s="24"/>
      <c r="F18" s="24" t="s">
        <v>267</v>
      </c>
      <c r="G18" s="24"/>
      <c r="H18" s="24"/>
    </row>
    <row r="19" spans="2:10">
      <c r="C19" s="58"/>
      <c r="D19" s="58"/>
      <c r="E19" s="58"/>
      <c r="F19" s="58"/>
      <c r="G19" s="58"/>
      <c r="H19" s="58"/>
      <c r="I19" s="65"/>
      <c r="J19" s="58"/>
    </row>
    <row r="20" spans="2:10" ht="16.5" thickBot="1">
      <c r="B20" s="27"/>
      <c r="C20" s="27" t="s">
        <v>63</v>
      </c>
      <c r="D20" s="27" t="s">
        <v>240</v>
      </c>
      <c r="E20" s="27"/>
      <c r="F20" s="27"/>
      <c r="G20" s="27"/>
      <c r="H20" s="27"/>
    </row>
    <row r="22" spans="2:10" ht="90" customHeight="1">
      <c r="D22" s="101" t="s">
        <v>241</v>
      </c>
      <c r="E22" s="102"/>
      <c r="F22" s="102"/>
      <c r="G22" s="61"/>
    </row>
    <row r="24" spans="2:10" ht="120" customHeight="1">
      <c r="C24" s="58" t="s">
        <v>211</v>
      </c>
      <c r="D24" s="87" t="s">
        <v>242</v>
      </c>
      <c r="E24" s="87"/>
      <c r="F24" s="87"/>
      <c r="G24" s="60"/>
    </row>
    <row r="25" spans="2:10">
      <c r="C25" s="58" t="s">
        <v>214</v>
      </c>
      <c r="D25" s="87" t="s">
        <v>243</v>
      </c>
      <c r="E25" s="87"/>
      <c r="F25" s="87"/>
      <c r="G25" s="60"/>
    </row>
    <row r="26" spans="2:10" ht="51.95" customHeight="1">
      <c r="C26" s="58" t="s">
        <v>216</v>
      </c>
      <c r="D26" s="87" t="s">
        <v>244</v>
      </c>
      <c r="E26" s="87"/>
      <c r="F26" s="87"/>
      <c r="G26" s="60"/>
    </row>
    <row r="28" spans="2:10">
      <c r="C28" s="58" t="s">
        <v>222</v>
      </c>
      <c r="D28" t="s">
        <v>223</v>
      </c>
    </row>
    <row r="29" spans="2:10" ht="12" thickBot="1">
      <c r="D29" s="31" t="s">
        <v>245</v>
      </c>
      <c r="E29" s="31" t="s">
        <v>224</v>
      </c>
      <c r="F29" s="31" t="s">
        <v>225</v>
      </c>
      <c r="G29" s="31" t="s">
        <v>226</v>
      </c>
      <c r="H29" s="31" t="s">
        <v>227</v>
      </c>
      <c r="I29" s="66"/>
      <c r="J29" s="31"/>
    </row>
    <row r="30" spans="2:10" ht="23.25" thickTop="1">
      <c r="D30" s="24"/>
      <c r="E30" s="24">
        <v>1</v>
      </c>
      <c r="F30" s="24">
        <v>1</v>
      </c>
      <c r="G30" s="24" t="s">
        <v>268</v>
      </c>
      <c r="H30" s="45">
        <f>IF(E30="","",IF(F30/E30&gt;1,1,F30/E30))</f>
        <v>1</v>
      </c>
      <c r="I30" s="67"/>
      <c r="J30" s="45"/>
    </row>
    <row r="31" spans="2:10">
      <c r="D31" s="24"/>
      <c r="E31" s="24"/>
      <c r="F31" s="24"/>
      <c r="G31" s="24"/>
      <c r="H31" s="45" t="str">
        <f t="shared" ref="H31:H34" si="0">IF(E31="","",IF(F31/E31&gt;1,1,F31/E31))</f>
        <v/>
      </c>
      <c r="I31" s="67"/>
      <c r="J31" s="45"/>
    </row>
    <row r="32" spans="2:10">
      <c r="D32" s="24"/>
      <c r="E32" s="24"/>
      <c r="F32" s="24"/>
      <c r="G32" s="24"/>
      <c r="H32" s="45" t="str">
        <f t="shared" si="0"/>
        <v/>
      </c>
      <c r="I32" s="67"/>
      <c r="J32" s="45"/>
    </row>
    <row r="33" spans="4:10">
      <c r="D33" s="24"/>
      <c r="E33" s="24"/>
      <c r="F33" s="24"/>
      <c r="G33" s="24"/>
      <c r="H33" s="45" t="str">
        <f t="shared" si="0"/>
        <v/>
      </c>
      <c r="I33" s="67"/>
      <c r="J33" s="45"/>
    </row>
    <row r="34" spans="4:10">
      <c r="D34" s="24"/>
      <c r="E34" s="24"/>
      <c r="F34" s="24"/>
      <c r="G34" s="24"/>
      <c r="H34" s="45" t="str">
        <f t="shared" si="0"/>
        <v/>
      </c>
      <c r="I34" s="67"/>
      <c r="J34" s="45"/>
    </row>
    <row r="37" spans="4:10">
      <c r="D37" s="8" t="s">
        <v>228</v>
      </c>
      <c r="E37" s="45">
        <f>MIN(H30:H34)</f>
        <v>1</v>
      </c>
    </row>
    <row r="52" spans="3:3" ht="13.5">
      <c r="C52" s="63"/>
    </row>
    <row r="53" spans="3:3" ht="13.5">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D15" sqref="D15:F18"/>
    </sheetView>
  </sheetViews>
  <sheetFormatPr defaultRowHeight="11.25"/>
  <cols>
    <col min="1" max="2" width="4.1640625" customWidth="1"/>
    <col min="3" max="3" width="11.1640625" customWidth="1"/>
    <col min="4" max="4" width="46.5" customWidth="1"/>
    <col min="5" max="5" width="45.1640625" customWidth="1"/>
    <col min="6" max="6" width="101.83203125" bestFit="1" customWidth="1"/>
    <col min="7" max="7" width="0.6640625" style="22" customWidth="1"/>
    <col min="8" max="8" width="1.6640625" customWidth="1"/>
    <col min="9" max="9" width="77.6640625" customWidth="1"/>
  </cols>
  <sheetData>
    <row r="2" spans="2:9" ht="21" thickBot="1">
      <c r="B2" s="10" t="s">
        <v>246</v>
      </c>
      <c r="C2" s="10"/>
      <c r="D2" s="10"/>
      <c r="E2" s="10"/>
      <c r="F2" s="10"/>
      <c r="H2" s="10"/>
      <c r="I2" s="10" t="s">
        <v>97</v>
      </c>
    </row>
    <row r="3" spans="2:9" ht="12" thickTop="1"/>
    <row r="5" spans="2:9" ht="16.5" thickBot="1">
      <c r="B5" s="27"/>
      <c r="C5" s="27" t="s">
        <v>59</v>
      </c>
      <c r="D5" s="27" t="s">
        <v>247</v>
      </c>
      <c r="E5" s="27"/>
      <c r="F5" s="27"/>
    </row>
    <row r="7" spans="2:9">
      <c r="D7" t="s">
        <v>248</v>
      </c>
    </row>
    <row r="8" spans="2:9">
      <c r="C8" s="58"/>
      <c r="D8" s="47"/>
      <c r="E8" s="47"/>
      <c r="F8" s="47"/>
    </row>
    <row r="9" spans="2:9" ht="23.45" customHeight="1">
      <c r="C9" s="58" t="s">
        <v>234</v>
      </c>
      <c r="D9" s="87" t="s">
        <v>249</v>
      </c>
      <c r="E9" s="87"/>
      <c r="F9" s="87"/>
    </row>
    <row r="10" spans="2:9" ht="32.450000000000003" customHeight="1">
      <c r="C10" s="58" t="s">
        <v>236</v>
      </c>
      <c r="D10" s="87" t="s">
        <v>250</v>
      </c>
      <c r="E10" s="87"/>
      <c r="F10" s="87"/>
    </row>
    <row r="11" spans="2:9" ht="142.5" customHeight="1">
      <c r="C11" s="58" t="s">
        <v>203</v>
      </c>
      <c r="D11" s="87" t="s">
        <v>251</v>
      </c>
      <c r="E11" s="87"/>
      <c r="F11" s="87"/>
      <c r="I11" s="68" t="s">
        <v>252</v>
      </c>
    </row>
    <row r="14" spans="2:9" ht="12" thickBot="1">
      <c r="C14" s="58" t="s">
        <v>222</v>
      </c>
      <c r="D14" s="31" t="s">
        <v>253</v>
      </c>
      <c r="E14" s="31" t="s">
        <v>254</v>
      </c>
      <c r="F14" s="31" t="s">
        <v>255</v>
      </c>
    </row>
    <row r="15" spans="2:9" ht="14.25" thickTop="1">
      <c r="C15" s="63"/>
      <c r="D15" s="24" t="s">
        <v>285</v>
      </c>
      <c r="E15" s="73">
        <v>0</v>
      </c>
      <c r="F15" s="73" t="s">
        <v>286</v>
      </c>
    </row>
    <row r="17" spans="4:6" ht="12" thickBot="1">
      <c r="D17" s="31" t="s">
        <v>274</v>
      </c>
      <c r="E17" s="31" t="s">
        <v>275</v>
      </c>
      <c r="F17" s="31" t="s">
        <v>276</v>
      </c>
    </row>
    <row r="18" spans="4:6" ht="34.5" thickTop="1">
      <c r="D18" s="73" t="s">
        <v>287</v>
      </c>
      <c r="E18" s="84" t="s">
        <v>277</v>
      </c>
      <c r="F18" s="73" t="s">
        <v>288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B8F999-BF8D-4C5A-BFED-146ECD323F8E}"/>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Schipper, Branco (Heeswijk-Dinther)</cp:lastModifiedBy>
  <cp:revision/>
  <dcterms:created xsi:type="dcterms:W3CDTF">2020-04-30T14:03:40Z</dcterms:created>
  <dcterms:modified xsi:type="dcterms:W3CDTF">2025-11-11T10:54:52Z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